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3\SPS\100_Dodávka a osazování tabulí na označení stanic a zastávek včetně orientačních tabulí v obvodu OŘ Praha na rok 2024\Ke zveřejnění na E-ZAKu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Dodávka a osazov..." sheetId="2" r:id="rId2"/>
  </sheets>
  <definedNames>
    <definedName name="_xlnm._FilterDatabase" localSheetId="1" hidden="1">'OR_PHA - Dodávka a osazov...'!$C$119:$I$284</definedName>
    <definedName name="_xlnm.Print_Titles" localSheetId="1">'OR_PHA - Dodávka a osazov...'!$119:$119</definedName>
    <definedName name="_xlnm.Print_Titles" localSheetId="0">'Rekapitulace stavby'!$92:$92</definedName>
    <definedName name="_xlnm.Print_Area" localSheetId="1">'OR_PHA - Dodávka a osazov...'!$C$109:$H$284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F117" i="2" l="1"/>
  <c r="AY95" i="1" l="1"/>
  <c r="AX95" i="1"/>
  <c r="BG284" i="2"/>
  <c r="BF284" i="2"/>
  <c r="BE284" i="2"/>
  <c r="BD284" i="2"/>
  <c r="R284" i="2"/>
  <c r="R283" i="2" s="1"/>
  <c r="P284" i="2"/>
  <c r="P283" i="2" s="1"/>
  <c r="N284" i="2"/>
  <c r="N283" i="2" s="1"/>
  <c r="BG282" i="2"/>
  <c r="BF282" i="2"/>
  <c r="BE282" i="2"/>
  <c r="BD282" i="2"/>
  <c r="R282" i="2"/>
  <c r="R281" i="2" s="1"/>
  <c r="P282" i="2"/>
  <c r="P281" i="2" s="1"/>
  <c r="N282" i="2"/>
  <c r="N281" i="2" s="1"/>
  <c r="BG280" i="2"/>
  <c r="BF280" i="2"/>
  <c r="BE280" i="2"/>
  <c r="BD280" i="2"/>
  <c r="R280" i="2"/>
  <c r="P280" i="2"/>
  <c r="N280" i="2"/>
  <c r="BG278" i="2"/>
  <c r="BF278" i="2"/>
  <c r="BE278" i="2"/>
  <c r="BD278" i="2"/>
  <c r="R278" i="2"/>
  <c r="P278" i="2"/>
  <c r="N278" i="2"/>
  <c r="BG276" i="2"/>
  <c r="BF276" i="2"/>
  <c r="BE276" i="2"/>
  <c r="BD276" i="2"/>
  <c r="R276" i="2"/>
  <c r="P276" i="2"/>
  <c r="N276" i="2"/>
  <c r="BG274" i="2"/>
  <c r="BF274" i="2"/>
  <c r="BE274" i="2"/>
  <c r="BD274" i="2"/>
  <c r="R274" i="2"/>
  <c r="P274" i="2"/>
  <c r="N274" i="2"/>
  <c r="BG273" i="2"/>
  <c r="BF273" i="2"/>
  <c r="BE273" i="2"/>
  <c r="BD273" i="2"/>
  <c r="R273" i="2"/>
  <c r="P273" i="2"/>
  <c r="N273" i="2"/>
  <c r="BG272" i="2"/>
  <c r="BF272" i="2"/>
  <c r="BE272" i="2"/>
  <c r="BD272" i="2"/>
  <c r="R272" i="2"/>
  <c r="P272" i="2"/>
  <c r="N272" i="2"/>
  <c r="BG271" i="2"/>
  <c r="BF271" i="2"/>
  <c r="BE271" i="2"/>
  <c r="BD271" i="2"/>
  <c r="R271" i="2"/>
  <c r="P271" i="2"/>
  <c r="N271" i="2"/>
  <c r="BG270" i="2"/>
  <c r="BF270" i="2"/>
  <c r="BE270" i="2"/>
  <c r="BD270" i="2"/>
  <c r="R270" i="2"/>
  <c r="P270" i="2"/>
  <c r="N270" i="2"/>
  <c r="BG267" i="2"/>
  <c r="BF267" i="2"/>
  <c r="BE267" i="2"/>
  <c r="BD267" i="2"/>
  <c r="R267" i="2"/>
  <c r="P267" i="2"/>
  <c r="N267" i="2"/>
  <c r="BG265" i="2"/>
  <c r="BF265" i="2"/>
  <c r="BE265" i="2"/>
  <c r="BD265" i="2"/>
  <c r="R265" i="2"/>
  <c r="P265" i="2"/>
  <c r="N265" i="2"/>
  <c r="BG263" i="2"/>
  <c r="BF263" i="2"/>
  <c r="BE263" i="2"/>
  <c r="BD263" i="2"/>
  <c r="R263" i="2"/>
  <c r="P263" i="2"/>
  <c r="N263" i="2"/>
  <c r="BG261" i="2"/>
  <c r="BF261" i="2"/>
  <c r="BE261" i="2"/>
  <c r="BD261" i="2"/>
  <c r="R261" i="2"/>
  <c r="P261" i="2"/>
  <c r="N261" i="2"/>
  <c r="BG259" i="2"/>
  <c r="BF259" i="2"/>
  <c r="BE259" i="2"/>
  <c r="BD259" i="2"/>
  <c r="R259" i="2"/>
  <c r="P259" i="2"/>
  <c r="N259" i="2"/>
  <c r="BG257" i="2"/>
  <c r="BF257" i="2"/>
  <c r="BE257" i="2"/>
  <c r="BD257" i="2"/>
  <c r="R257" i="2"/>
  <c r="P257" i="2"/>
  <c r="N257" i="2"/>
  <c r="BG255" i="2"/>
  <c r="BF255" i="2"/>
  <c r="BE255" i="2"/>
  <c r="BD255" i="2"/>
  <c r="R255" i="2"/>
  <c r="P255" i="2"/>
  <c r="N255" i="2"/>
  <c r="BG253" i="2"/>
  <c r="BF253" i="2"/>
  <c r="BE253" i="2"/>
  <c r="BD253" i="2"/>
  <c r="R253" i="2"/>
  <c r="P253" i="2"/>
  <c r="N253" i="2"/>
  <c r="BG251" i="2"/>
  <c r="BF251" i="2"/>
  <c r="BE251" i="2"/>
  <c r="BD251" i="2"/>
  <c r="R251" i="2"/>
  <c r="P251" i="2"/>
  <c r="N251" i="2"/>
  <c r="BG249" i="2"/>
  <c r="BF249" i="2"/>
  <c r="BE249" i="2"/>
  <c r="BD249" i="2"/>
  <c r="R249" i="2"/>
  <c r="P249" i="2"/>
  <c r="N249" i="2"/>
  <c r="BG247" i="2"/>
  <c r="BF247" i="2"/>
  <c r="BE247" i="2"/>
  <c r="BD247" i="2"/>
  <c r="R247" i="2"/>
  <c r="P247" i="2"/>
  <c r="N247" i="2"/>
  <c r="BG245" i="2"/>
  <c r="BF245" i="2"/>
  <c r="BE245" i="2"/>
  <c r="BD245" i="2"/>
  <c r="R245" i="2"/>
  <c r="P245" i="2"/>
  <c r="N245" i="2"/>
  <c r="BG242" i="2"/>
  <c r="BF242" i="2"/>
  <c r="BE242" i="2"/>
  <c r="BD242" i="2"/>
  <c r="R242" i="2"/>
  <c r="P242" i="2"/>
  <c r="N242" i="2"/>
  <c r="BG240" i="2"/>
  <c r="BF240" i="2"/>
  <c r="BE240" i="2"/>
  <c r="BD240" i="2"/>
  <c r="R240" i="2"/>
  <c r="P240" i="2"/>
  <c r="N240" i="2"/>
  <c r="BG238" i="2"/>
  <c r="BF238" i="2"/>
  <c r="BE238" i="2"/>
  <c r="BD238" i="2"/>
  <c r="R238" i="2"/>
  <c r="P238" i="2"/>
  <c r="N238" i="2"/>
  <c r="BG236" i="2"/>
  <c r="BF236" i="2"/>
  <c r="BE236" i="2"/>
  <c r="BD236" i="2"/>
  <c r="R236" i="2"/>
  <c r="P236" i="2"/>
  <c r="N236" i="2"/>
  <c r="BG234" i="2"/>
  <c r="BF234" i="2"/>
  <c r="BE234" i="2"/>
  <c r="BD234" i="2"/>
  <c r="R234" i="2"/>
  <c r="P234" i="2"/>
  <c r="N234" i="2"/>
  <c r="BG232" i="2"/>
  <c r="BF232" i="2"/>
  <c r="BE232" i="2"/>
  <c r="BD232" i="2"/>
  <c r="R232" i="2"/>
  <c r="P232" i="2"/>
  <c r="N232" i="2"/>
  <c r="BG230" i="2"/>
  <c r="BF230" i="2"/>
  <c r="BE230" i="2"/>
  <c r="BD230" i="2"/>
  <c r="R230" i="2"/>
  <c r="P230" i="2"/>
  <c r="N230" i="2"/>
  <c r="BG228" i="2"/>
  <c r="BF228" i="2"/>
  <c r="BE228" i="2"/>
  <c r="BD228" i="2"/>
  <c r="R228" i="2"/>
  <c r="P228" i="2"/>
  <c r="N228" i="2"/>
  <c r="BG226" i="2"/>
  <c r="BF226" i="2"/>
  <c r="BE226" i="2"/>
  <c r="BD226" i="2"/>
  <c r="R226" i="2"/>
  <c r="P226" i="2"/>
  <c r="N226" i="2"/>
  <c r="BG224" i="2"/>
  <c r="BF224" i="2"/>
  <c r="BE224" i="2"/>
  <c r="BD224" i="2"/>
  <c r="R224" i="2"/>
  <c r="P224" i="2"/>
  <c r="N224" i="2"/>
  <c r="BG222" i="2"/>
  <c r="BF222" i="2"/>
  <c r="BE222" i="2"/>
  <c r="BD222" i="2"/>
  <c r="R222" i="2"/>
  <c r="P222" i="2"/>
  <c r="N222" i="2"/>
  <c r="BG220" i="2"/>
  <c r="BF220" i="2"/>
  <c r="BE220" i="2"/>
  <c r="BD220" i="2"/>
  <c r="R220" i="2"/>
  <c r="P220" i="2"/>
  <c r="N220" i="2"/>
  <c r="BG217" i="2"/>
  <c r="BF217" i="2"/>
  <c r="BE217" i="2"/>
  <c r="BD217" i="2"/>
  <c r="R217" i="2"/>
  <c r="P217" i="2"/>
  <c r="N217" i="2"/>
  <c r="BG215" i="2"/>
  <c r="BF215" i="2"/>
  <c r="BE215" i="2"/>
  <c r="BD215" i="2"/>
  <c r="R215" i="2"/>
  <c r="P215" i="2"/>
  <c r="N215" i="2"/>
  <c r="BG213" i="2"/>
  <c r="BF213" i="2"/>
  <c r="BE213" i="2"/>
  <c r="BD213" i="2"/>
  <c r="R213" i="2"/>
  <c r="P213" i="2"/>
  <c r="N213" i="2"/>
  <c r="BG211" i="2"/>
  <c r="BF211" i="2"/>
  <c r="BE211" i="2"/>
  <c r="BD211" i="2"/>
  <c r="R211" i="2"/>
  <c r="P211" i="2"/>
  <c r="N211" i="2"/>
  <c r="BG209" i="2"/>
  <c r="BF209" i="2"/>
  <c r="BE209" i="2"/>
  <c r="BD209" i="2"/>
  <c r="R209" i="2"/>
  <c r="P209" i="2"/>
  <c r="N209" i="2"/>
  <c r="BG207" i="2"/>
  <c r="BF207" i="2"/>
  <c r="BE207" i="2"/>
  <c r="BD207" i="2"/>
  <c r="R207" i="2"/>
  <c r="P207" i="2"/>
  <c r="N207" i="2"/>
  <c r="BG205" i="2"/>
  <c r="BF205" i="2"/>
  <c r="BE205" i="2"/>
  <c r="BD205" i="2"/>
  <c r="R205" i="2"/>
  <c r="P205" i="2"/>
  <c r="N205" i="2"/>
  <c r="BG203" i="2"/>
  <c r="BF203" i="2"/>
  <c r="BE203" i="2"/>
  <c r="BD203" i="2"/>
  <c r="R203" i="2"/>
  <c r="P203" i="2"/>
  <c r="N203" i="2"/>
  <c r="BG201" i="2"/>
  <c r="BF201" i="2"/>
  <c r="BE201" i="2"/>
  <c r="BD201" i="2"/>
  <c r="R201" i="2"/>
  <c r="P201" i="2"/>
  <c r="N201" i="2"/>
  <c r="BG199" i="2"/>
  <c r="BF199" i="2"/>
  <c r="BE199" i="2"/>
  <c r="BD199" i="2"/>
  <c r="R199" i="2"/>
  <c r="P199" i="2"/>
  <c r="N199" i="2"/>
  <c r="BG197" i="2"/>
  <c r="BF197" i="2"/>
  <c r="BE197" i="2"/>
  <c r="BD197" i="2"/>
  <c r="R197" i="2"/>
  <c r="P197" i="2"/>
  <c r="N197" i="2"/>
  <c r="BG195" i="2"/>
  <c r="BF195" i="2"/>
  <c r="BE195" i="2"/>
  <c r="BD195" i="2"/>
  <c r="R195" i="2"/>
  <c r="P195" i="2"/>
  <c r="N195" i="2"/>
  <c r="BG193" i="2"/>
  <c r="BF193" i="2"/>
  <c r="BE193" i="2"/>
  <c r="BD193" i="2"/>
  <c r="R193" i="2"/>
  <c r="P193" i="2"/>
  <c r="N193" i="2"/>
  <c r="BG191" i="2"/>
  <c r="BF191" i="2"/>
  <c r="BE191" i="2"/>
  <c r="BD191" i="2"/>
  <c r="R191" i="2"/>
  <c r="P191" i="2"/>
  <c r="N191" i="2"/>
  <c r="BG189" i="2"/>
  <c r="BF189" i="2"/>
  <c r="BE189" i="2"/>
  <c r="BD189" i="2"/>
  <c r="R189" i="2"/>
  <c r="P189" i="2"/>
  <c r="N189" i="2"/>
  <c r="BG187" i="2"/>
  <c r="BF187" i="2"/>
  <c r="BE187" i="2"/>
  <c r="BD187" i="2"/>
  <c r="R187" i="2"/>
  <c r="P187" i="2"/>
  <c r="N187" i="2"/>
  <c r="BG185" i="2"/>
  <c r="BF185" i="2"/>
  <c r="BE185" i="2"/>
  <c r="BD185" i="2"/>
  <c r="R185" i="2"/>
  <c r="P185" i="2"/>
  <c r="N185" i="2"/>
  <c r="BG183" i="2"/>
  <c r="BF183" i="2"/>
  <c r="BE183" i="2"/>
  <c r="BD183" i="2"/>
  <c r="R183" i="2"/>
  <c r="P183" i="2"/>
  <c r="N183" i="2"/>
  <c r="BG181" i="2"/>
  <c r="BF181" i="2"/>
  <c r="BE181" i="2"/>
  <c r="BD181" i="2"/>
  <c r="R181" i="2"/>
  <c r="P181" i="2"/>
  <c r="N181" i="2"/>
  <c r="BG179" i="2"/>
  <c r="BF179" i="2"/>
  <c r="BE179" i="2"/>
  <c r="BD179" i="2"/>
  <c r="R179" i="2"/>
  <c r="P179" i="2"/>
  <c r="N179" i="2"/>
  <c r="BG177" i="2"/>
  <c r="BF177" i="2"/>
  <c r="BE177" i="2"/>
  <c r="BD177" i="2"/>
  <c r="R177" i="2"/>
  <c r="P177" i="2"/>
  <c r="N177" i="2"/>
  <c r="BG175" i="2"/>
  <c r="BF175" i="2"/>
  <c r="BE175" i="2"/>
  <c r="BD175" i="2"/>
  <c r="R175" i="2"/>
  <c r="P175" i="2"/>
  <c r="N175" i="2"/>
  <c r="BG173" i="2"/>
  <c r="BF173" i="2"/>
  <c r="BE173" i="2"/>
  <c r="BD173" i="2"/>
  <c r="R173" i="2"/>
  <c r="P173" i="2"/>
  <c r="N173" i="2"/>
  <c r="BG171" i="2"/>
  <c r="BF171" i="2"/>
  <c r="BE171" i="2"/>
  <c r="BD171" i="2"/>
  <c r="R171" i="2"/>
  <c r="P171" i="2"/>
  <c r="N171" i="2"/>
  <c r="BG169" i="2"/>
  <c r="BF169" i="2"/>
  <c r="BE169" i="2"/>
  <c r="BD169" i="2"/>
  <c r="R169" i="2"/>
  <c r="P169" i="2"/>
  <c r="N169" i="2"/>
  <c r="BG166" i="2"/>
  <c r="BF166" i="2"/>
  <c r="BE166" i="2"/>
  <c r="BD166" i="2"/>
  <c r="R166" i="2"/>
  <c r="P166" i="2"/>
  <c r="N166" i="2"/>
  <c r="BG164" i="2"/>
  <c r="BF164" i="2"/>
  <c r="BE164" i="2"/>
  <c r="BD164" i="2"/>
  <c r="R164" i="2"/>
  <c r="P164" i="2"/>
  <c r="N164" i="2"/>
  <c r="BG162" i="2"/>
  <c r="BF162" i="2"/>
  <c r="BE162" i="2"/>
  <c r="BD162" i="2"/>
  <c r="R162" i="2"/>
  <c r="P162" i="2"/>
  <c r="N162" i="2"/>
  <c r="BG160" i="2"/>
  <c r="BF160" i="2"/>
  <c r="BE160" i="2"/>
  <c r="BD160" i="2"/>
  <c r="R160" i="2"/>
  <c r="P160" i="2"/>
  <c r="N160" i="2"/>
  <c r="BG158" i="2"/>
  <c r="BF158" i="2"/>
  <c r="BE158" i="2"/>
  <c r="BD158" i="2"/>
  <c r="R158" i="2"/>
  <c r="P158" i="2"/>
  <c r="N158" i="2"/>
  <c r="BG156" i="2"/>
  <c r="BF156" i="2"/>
  <c r="BE156" i="2"/>
  <c r="BD156" i="2"/>
  <c r="R156" i="2"/>
  <c r="P156" i="2"/>
  <c r="N156" i="2"/>
  <c r="BG154" i="2"/>
  <c r="BF154" i="2"/>
  <c r="BE154" i="2"/>
  <c r="BD154" i="2"/>
  <c r="R154" i="2"/>
  <c r="P154" i="2"/>
  <c r="N154" i="2"/>
  <c r="BG152" i="2"/>
  <c r="BF152" i="2"/>
  <c r="BE152" i="2"/>
  <c r="BD152" i="2"/>
  <c r="R152" i="2"/>
  <c r="P152" i="2"/>
  <c r="N152" i="2"/>
  <c r="BG150" i="2"/>
  <c r="BF150" i="2"/>
  <c r="BE150" i="2"/>
  <c r="BD150" i="2"/>
  <c r="R150" i="2"/>
  <c r="P150" i="2"/>
  <c r="N150" i="2"/>
  <c r="BG148" i="2"/>
  <c r="BF148" i="2"/>
  <c r="BE148" i="2"/>
  <c r="BD148" i="2"/>
  <c r="R148" i="2"/>
  <c r="P148" i="2"/>
  <c r="N148" i="2"/>
  <c r="BG146" i="2"/>
  <c r="BF146" i="2"/>
  <c r="BE146" i="2"/>
  <c r="BD146" i="2"/>
  <c r="R146" i="2"/>
  <c r="P146" i="2"/>
  <c r="N146" i="2"/>
  <c r="BG144" i="2"/>
  <c r="BF144" i="2"/>
  <c r="BE144" i="2"/>
  <c r="BD144" i="2"/>
  <c r="R144" i="2"/>
  <c r="P144" i="2"/>
  <c r="N144" i="2"/>
  <c r="BG142" i="2"/>
  <c r="BF142" i="2"/>
  <c r="BE142" i="2"/>
  <c r="BD142" i="2"/>
  <c r="R142" i="2"/>
  <c r="P142" i="2"/>
  <c r="N142" i="2"/>
  <c r="BG140" i="2"/>
  <c r="BF140" i="2"/>
  <c r="BE140" i="2"/>
  <c r="BD140" i="2"/>
  <c r="R140" i="2"/>
  <c r="P140" i="2"/>
  <c r="N140" i="2"/>
  <c r="BG138" i="2"/>
  <c r="BF138" i="2"/>
  <c r="BE138" i="2"/>
  <c r="BD138" i="2"/>
  <c r="R138" i="2"/>
  <c r="P138" i="2"/>
  <c r="N138" i="2"/>
  <c r="BG136" i="2"/>
  <c r="BF136" i="2"/>
  <c r="BE136" i="2"/>
  <c r="BD136" i="2"/>
  <c r="R136" i="2"/>
  <c r="P136" i="2"/>
  <c r="N136" i="2"/>
  <c r="BG134" i="2"/>
  <c r="BF134" i="2"/>
  <c r="BE134" i="2"/>
  <c r="BD134" i="2"/>
  <c r="R134" i="2"/>
  <c r="P134" i="2"/>
  <c r="N134" i="2"/>
  <c r="BG132" i="2"/>
  <c r="BF132" i="2"/>
  <c r="BE132" i="2"/>
  <c r="BD132" i="2"/>
  <c r="R132" i="2"/>
  <c r="P132" i="2"/>
  <c r="N132" i="2"/>
  <c r="BG130" i="2"/>
  <c r="BF130" i="2"/>
  <c r="BE130" i="2"/>
  <c r="BD130" i="2"/>
  <c r="R130" i="2"/>
  <c r="P130" i="2"/>
  <c r="N130" i="2"/>
  <c r="BG128" i="2"/>
  <c r="BF128" i="2"/>
  <c r="BE128" i="2"/>
  <c r="BD128" i="2"/>
  <c r="R128" i="2"/>
  <c r="P128" i="2"/>
  <c r="N128" i="2"/>
  <c r="BG126" i="2"/>
  <c r="BF126" i="2"/>
  <c r="BE126" i="2"/>
  <c r="BD126" i="2"/>
  <c r="R126" i="2"/>
  <c r="P126" i="2"/>
  <c r="N126" i="2"/>
  <c r="BG124" i="2"/>
  <c r="BF124" i="2"/>
  <c r="BE124" i="2"/>
  <c r="BD124" i="2"/>
  <c r="R124" i="2"/>
  <c r="P124" i="2"/>
  <c r="N124" i="2"/>
  <c r="BG122" i="2"/>
  <c r="BF122" i="2"/>
  <c r="BE122" i="2"/>
  <c r="BD122" i="2"/>
  <c r="R122" i="2"/>
  <c r="P122" i="2"/>
  <c r="N122" i="2"/>
  <c r="F116" i="2"/>
  <c r="F114" i="2"/>
  <c r="F89" i="2"/>
  <c r="F87" i="2"/>
  <c r="E85" i="2"/>
  <c r="E19" i="2"/>
  <c r="E16" i="2"/>
  <c r="L90" i="1"/>
  <c r="AM90" i="1"/>
  <c r="AM89" i="1"/>
  <c r="L89" i="1"/>
  <c r="AM87" i="1"/>
  <c r="L87" i="1"/>
  <c r="L85" i="1"/>
  <c r="L84" i="1"/>
  <c r="BI238" i="2"/>
  <c r="BI242" i="2"/>
  <c r="BI267" i="2"/>
  <c r="BI203" i="2"/>
  <c r="BI253" i="2"/>
  <c r="BI160" i="2"/>
  <c r="BI185" i="2"/>
  <c r="BI215" i="2"/>
  <c r="BI171" i="2"/>
  <c r="BI263" i="2"/>
  <c r="BI199" i="2"/>
  <c r="BI272" i="2"/>
  <c r="BI261" i="2"/>
  <c r="BI173" i="2"/>
  <c r="BI222" i="2"/>
  <c r="BI150" i="2"/>
  <c r="BI278" i="2"/>
  <c r="BI257" i="2"/>
  <c r="BI232" i="2"/>
  <c r="BI138" i="2"/>
  <c r="BI144" i="2"/>
  <c r="BI162" i="2"/>
  <c r="BI152" i="2"/>
  <c r="BI175" i="2"/>
  <c r="BI234" i="2"/>
  <c r="BI271" i="2"/>
  <c r="BI282" i="2"/>
  <c r="BI148" i="2"/>
  <c r="BI142" i="2"/>
  <c r="BI273" i="2"/>
  <c r="BI251" i="2"/>
  <c r="BI213" i="2"/>
  <c r="BI158" i="2"/>
  <c r="BI134" i="2"/>
  <c r="BI240" i="2"/>
  <c r="BI205" i="2"/>
  <c r="BI122" i="2"/>
  <c r="BI280" i="2"/>
  <c r="BI236" i="2"/>
  <c r="BI132" i="2"/>
  <c r="BI177" i="2"/>
  <c r="BI126" i="2"/>
  <c r="BI259" i="2"/>
  <c r="BI124" i="2"/>
  <c r="BI187" i="2"/>
  <c r="BI207" i="2"/>
  <c r="BI166" i="2"/>
  <c r="BI249" i="2"/>
  <c r="BI146" i="2"/>
  <c r="BI270" i="2"/>
  <c r="BI189" i="2"/>
  <c r="BI164" i="2"/>
  <c r="BI183" i="2"/>
  <c r="BI209" i="2"/>
  <c r="BI195" i="2"/>
  <c r="BI201" i="2"/>
  <c r="BI156" i="2"/>
  <c r="BI179" i="2"/>
  <c r="BI217" i="2"/>
  <c r="BI228" i="2"/>
  <c r="BI284" i="2"/>
  <c r="BI140" i="2"/>
  <c r="BI265" i="2"/>
  <c r="BI181" i="2"/>
  <c r="BI154" i="2"/>
  <c r="BI245" i="2"/>
  <c r="BI128" i="2"/>
  <c r="BI276" i="2"/>
  <c r="BI130" i="2"/>
  <c r="BI220" i="2"/>
  <c r="BI197" i="2"/>
  <c r="BI226" i="2"/>
  <c r="BI274" i="2"/>
  <c r="BI247" i="2"/>
  <c r="AS94" i="1"/>
  <c r="BI211" i="2"/>
  <c r="BI255" i="2"/>
  <c r="BI191" i="2"/>
  <c r="BI230" i="2"/>
  <c r="BI169" i="2"/>
  <c r="BI224" i="2"/>
  <c r="BI193" i="2"/>
  <c r="BI136" i="2"/>
  <c r="BI121" i="2" l="1"/>
  <c r="N121" i="2"/>
  <c r="P121" i="2"/>
  <c r="BI219" i="2"/>
  <c r="P244" i="2"/>
  <c r="N275" i="2"/>
  <c r="R168" i="2"/>
  <c r="N269" i="2"/>
  <c r="N219" i="2"/>
  <c r="P269" i="2"/>
  <c r="R121" i="2"/>
  <c r="R269" i="2"/>
  <c r="BI168" i="2"/>
  <c r="P219" i="2"/>
  <c r="R219" i="2"/>
  <c r="R244" i="2"/>
  <c r="R275" i="2"/>
  <c r="N168" i="2"/>
  <c r="BI244" i="2"/>
  <c r="BI269" i="2"/>
  <c r="BI275" i="2"/>
  <c r="P168" i="2"/>
  <c r="N244" i="2"/>
  <c r="P275" i="2"/>
  <c r="BI283" i="2"/>
  <c r="BI281" i="2"/>
  <c r="BC128" i="2"/>
  <c r="BC134" i="2"/>
  <c r="BC140" i="2"/>
  <c r="BC175" i="2"/>
  <c r="BC284" i="2"/>
  <c r="BC124" i="2"/>
  <c r="BC138" i="2"/>
  <c r="BC169" i="2"/>
  <c r="BC173" i="2"/>
  <c r="BC193" i="2"/>
  <c r="BC195" i="2"/>
  <c r="BC209" i="2"/>
  <c r="BC217" i="2"/>
  <c r="BC226" i="2"/>
  <c r="BC228" i="2"/>
  <c r="BC230" i="2"/>
  <c r="BC232" i="2"/>
  <c r="BC259" i="2"/>
  <c r="F90" i="2"/>
  <c r="BC148" i="2"/>
  <c r="BC150" i="2"/>
  <c r="BC152" i="2"/>
  <c r="BC162" i="2"/>
  <c r="BC234" i="2"/>
  <c r="BC247" i="2"/>
  <c r="BC271" i="2"/>
  <c r="BC273" i="2"/>
  <c r="BC274" i="2"/>
  <c r="BC278" i="2"/>
  <c r="BC282" i="2"/>
  <c r="BC136" i="2"/>
  <c r="BC144" i="2"/>
  <c r="BC187" i="2"/>
  <c r="BC191" i="2"/>
  <c r="BC249" i="2"/>
  <c r="BC251" i="2"/>
  <c r="BC255" i="2"/>
  <c r="BC156" i="2"/>
  <c r="BC177" i="2"/>
  <c r="BC179" i="2"/>
  <c r="BC181" i="2"/>
  <c r="BC122" i="2"/>
  <c r="BC146" i="2"/>
  <c r="BC166" i="2"/>
  <c r="BC215" i="2"/>
  <c r="BC220" i="2"/>
  <c r="BC253" i="2"/>
  <c r="BC272" i="2"/>
  <c r="BC240" i="2"/>
  <c r="BC126" i="2"/>
  <c r="BC142" i="2"/>
  <c r="BC222" i="2"/>
  <c r="BC236" i="2"/>
  <c r="BC245" i="2"/>
  <c r="BC265" i="2"/>
  <c r="BC270" i="2"/>
  <c r="BC276" i="2"/>
  <c r="BC280" i="2"/>
  <c r="BC257" i="2"/>
  <c r="BC261" i="2"/>
  <c r="BC267" i="2"/>
  <c r="BC158" i="2"/>
  <c r="BC160" i="2"/>
  <c r="BC183" i="2"/>
  <c r="BC185" i="2"/>
  <c r="BC197" i="2"/>
  <c r="BC203" i="2"/>
  <c r="BC224" i="2"/>
  <c r="BC242" i="2"/>
  <c r="BC201" i="2"/>
  <c r="BC213" i="2"/>
  <c r="BC130" i="2"/>
  <c r="BC132" i="2"/>
  <c r="BC154" i="2"/>
  <c r="BC164" i="2"/>
  <c r="BC171" i="2"/>
  <c r="BC189" i="2"/>
  <c r="BC199" i="2"/>
  <c r="BC205" i="2"/>
  <c r="BC207" i="2"/>
  <c r="BC211" i="2"/>
  <c r="BC238" i="2"/>
  <c r="BC263" i="2"/>
  <c r="F34" i="2"/>
  <c r="BC95" i="1" s="1"/>
  <c r="BC94" i="1" s="1"/>
  <c r="AY94" i="1" s="1"/>
  <c r="F35" i="2"/>
  <c r="BD95" i="1" s="1"/>
  <c r="BD94" i="1" s="1"/>
  <c r="W33" i="1" s="1"/>
  <c r="F32" i="2"/>
  <c r="BA95" i="1" s="1"/>
  <c r="BA94" i="1" s="1"/>
  <c r="W30" i="1" s="1"/>
  <c r="F33" i="2"/>
  <c r="BB95" i="1" s="1"/>
  <c r="BB94" i="1" s="1"/>
  <c r="AX94" i="1" s="1"/>
  <c r="AW95" i="1"/>
  <c r="R120" i="2" l="1"/>
  <c r="P120" i="2"/>
  <c r="N120" i="2"/>
  <c r="AU95" i="1" s="1"/>
  <c r="AU94" i="1" s="1"/>
  <c r="BI120" i="2"/>
  <c r="AG95" i="1" s="1"/>
  <c r="W31" i="1"/>
  <c r="F31" i="2"/>
  <c r="AZ95" i="1" s="1"/>
  <c r="AZ94" i="1" s="1"/>
  <c r="AV94" i="1" s="1"/>
  <c r="AK29" i="1" s="1"/>
  <c r="AW94" i="1"/>
  <c r="AK30" i="1" s="1"/>
  <c r="AV95" i="1"/>
  <c r="AT95" i="1" s="1"/>
  <c r="W32" i="1"/>
  <c r="AG94" i="1" l="1"/>
  <c r="AK26" i="1" s="1"/>
  <c r="AK35" i="1" s="1"/>
  <c r="AN95" i="1"/>
  <c r="AT94" i="1"/>
  <c r="W29" i="1"/>
  <c r="AN94" i="1" l="1"/>
</calcChain>
</file>

<file path=xl/sharedStrings.xml><?xml version="1.0" encoding="utf-8"?>
<sst xmlns="http://schemas.openxmlformats.org/spreadsheetml/2006/main" count="1735" uniqueCount="477">
  <si>
    <t>Export Komplet</t>
  </si>
  <si>
    <t/>
  </si>
  <si>
    <t>2.0</t>
  </si>
  <si>
    <t>ZAMOK</t>
  </si>
  <si>
    <t>False</t>
  </si>
  <si>
    <t>{c7f5932e-1db1-4427-88bb-1abaf9353979}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</si>
  <si>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</si>
  <si>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</si>
  <si>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</si>
  <si>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</si>
  <si>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</si>
  <si>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</si>
  <si>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</si>
  <si>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</si>
  <si>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</si>
  <si>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</si>
  <si>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</si>
  <si>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Dodávka a osazování tabulí na označení stanic a zastávek včetně orientačních tabulí v obvodu OŘ Praha na rok 2023</t>
  </si>
  <si>
    <t>KSO:</t>
  </si>
  <si>
    <t>CC-CZ:</t>
  </si>
  <si>
    <t>Místo:</t>
  </si>
  <si>
    <t xml:space="preserve"> </t>
  </si>
  <si>
    <t>Datum:</t>
  </si>
  <si>
    <t>7. 10. 2022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</si>
  <si>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</si>
  <si>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</si>
  <si>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</si>
  <si>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</si>
  <si>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</si>
  <si>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</si>
  <si>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</si>
  <si>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</si>
  <si>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</si>
  <si>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</si>
  <si>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</si>
  <si>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</si>
  <si>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</si>
  <si>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</si>
  <si>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</si>
  <si>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</si>
  <si>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</si>
  <si>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</si>
  <si>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</si>
  <si>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</si>
  <si>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</si>
  <si>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</si>
  <si>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</si>
  <si>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</si>
  <si>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</si>
  <si>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</si>
  <si>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</si>
  <si>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</si>
  <si>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</si>
  <si>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</si>
  <si>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</si>
  <si>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</si>
  <si>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</si>
  <si>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</si>
  <si>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</si>
  <si>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</si>
  <si>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</si>
  <si>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</si>
  <si>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</si>
  <si>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</si>
  <si>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</si>
  <si>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</si>
  <si>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</si>
  <si>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</si>
  <si>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</si>
  <si>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</si>
  <si>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</si>
  <si>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</si>
  <si>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</si>
  <si>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</si>
  <si>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</si>
  <si>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</si>
  <si>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</si>
  <si>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</si>
  <si>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</si>
  <si>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</si>
  <si>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</si>
  <si>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</si>
  <si>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</si>
  <si>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</si>
  <si>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</si>
  <si>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</si>
  <si>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</si>
  <si>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</si>
  <si>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</si>
  <si>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</si>
  <si>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001 - Nápisy železničních stanic a zastávek dle TNŽ 73 6390</t>
  </si>
  <si>
    <t>002 - Orientační tabule</t>
  </si>
  <si>
    <t>003 - Tabule sektorů a číslování kolejí</t>
  </si>
  <si>
    <t>004 - Hmatové orientační prvky</t>
  </si>
  <si>
    <t>005 - Úchytné a pomocné prvky</t>
  </si>
  <si>
    <t>006 - Samolepící značení</t>
  </si>
  <si>
    <t>007 - Přípravné a projekční práce</t>
  </si>
  <si>
    <t>008 - Výškové práce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</si>
  <si>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</si>
  <si>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</si>
  <si>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</si>
  <si>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</si>
  <si>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</si>
  <si>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</si>
  <si>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</si>
  <si>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</si>
  <si>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</si>
  <si>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</si>
  <si>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</si>
  <si>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001</t>
  </si>
  <si>
    <t>Nápisy železničních stanic a zastávek dle TNŽ 73 6390</t>
  </si>
  <si>
    <t>ROZPOCET</t>
  </si>
  <si>
    <t>K</t>
  </si>
  <si>
    <t>N1-D</t>
  </si>
  <si>
    <t>Demontáž tabule s nápisem v základním provedení včetně odvozu a likvidace odpadu</t>
  </si>
  <si>
    <t>kus</t>
  </si>
  <si>
    <t>4</t>
  </si>
  <si>
    <t>921286444</t>
  </si>
  <si>
    <t>P</t>
  </si>
  <si>
    <t>Poznámka k položce:_x000D_
Součástí ceny demontáže jsou i veškeré paušální výdaje za možné vedlejší náklady související s odstraněním konkrétního prvku, jako např. náklady na náhradní připojení energií,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</si>
  <si>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N1-M1</t>
  </si>
  <si>
    <t>Montáž tabule s nápisem v základním provedení na pozemní objekt</t>
  </si>
  <si>
    <t>1712604374</t>
  </si>
  <si>
    <t>Poznámka k položce:_x000D_
Jedná se o kompletní montáž na jakoukoliv konstrukci či umístění na pozemní objekt, tzn. včetně případných, řezání, sbíjení, úpravy povrchů do původního stavu, vyvrtání, osazení hmoždinek, chemických kotev, konzol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</si>
  <si>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3</t>
  </si>
  <si>
    <t>N1-M2</t>
  </si>
  <si>
    <t>Montáž tabule s nápisem v základním provedení mimo pozemní objekt (samostatně stojící)</t>
  </si>
  <si>
    <t>-1010208335</t>
  </si>
  <si>
    <t>Poznámka k položce:_x000D_
Jedná se o kompletní montáž na jakoukoliv konstrukci či umístění mimo pozemní objekt, tzn. včetně případných výkopů, řezání, sbíjení, betonování, úpravy povrchů do původního stavu, chemických kotev, montáže konzol, sloupků,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</si>
  <si>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M</t>
  </si>
  <si>
    <t>N1</t>
  </si>
  <si>
    <t>Tabule s nápisem v základním provedení jednostranná vč. dopravy na místo určení v obvodu OŘ Praha</t>
  </si>
  <si>
    <t>m</t>
  </si>
  <si>
    <t>8</t>
  </si>
  <si>
    <t>-1306738721</t>
  </si>
  <si>
    <t>Poznámka k položce:_x000D_
tabule v nereflexivní úpravě z ocelového nebo hliníkového plechu nebo jiných materiálů vykazujících požadované vlastnosti dle TNŽ 73 6390, směrnice SŽ č. 118  a grafického manuálu_x000D_
_x000D_
jedná se o kompletní provedení</t>
  </si>
  <si>
    <t>5</t>
  </si>
  <si>
    <t>N1.1</t>
  </si>
  <si>
    <t>Tabule s nápisem v základním provedení oboustranná vč. dopravy na místo určení v obvodu OŘ Praha</t>
  </si>
  <si>
    <t>-560598382</t>
  </si>
  <si>
    <t>6</t>
  </si>
  <si>
    <t>N2-D</t>
  </si>
  <si>
    <t>Demontáž tabule s prosvětleným nápisem včetně odpojení od sítě, odvozu a likvidace odpadu</t>
  </si>
  <si>
    <t>-576875185</t>
  </si>
  <si>
    <t>7</t>
  </si>
  <si>
    <t>N2-M</t>
  </si>
  <si>
    <t>Montáž tabule s prosvětleným nápisem</t>
  </si>
  <si>
    <t>-488928031</t>
  </si>
  <si>
    <t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elektroinstalační práce pro připojení napájení světelných zdrojů vč. revize,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</si>
  <si>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N2</t>
  </si>
  <si>
    <t>Tabule s prosvětleným nápisem jednostranná vč. dopravy na místo určení v obvodu OŘ Praha</t>
  </si>
  <si>
    <t>1517736441</t>
  </si>
  <si>
    <t>Poznámka k položce:_x000D_
Tabule s nápisem s vnitřním světelným zdrojem prosvětlujícím činnou plochu tabule dle TNŽ 73 6390, směrnice SŽ č. 118 a grafického manuálu_x000D__x000D_
_x000D__x000D_
jedná se o kompletní provedení včetně světelných zdrojů</t>
  </si>
  <si>
    <t>9</t>
  </si>
  <si>
    <t>N2.1</t>
  </si>
  <si>
    <t>Tabule s prosvětleným nápisem oboustranná vč. dopravy na místo určení v obvodu OŘ Praha</t>
  </si>
  <si>
    <t>1282802616</t>
  </si>
  <si>
    <t>10</t>
  </si>
  <si>
    <t>N2.2-D</t>
  </si>
  <si>
    <t>Demontáž krytu (plexiskla) prosvětlené tabule včetně odvozu a likvidace odpadu</t>
  </si>
  <si>
    <t>907338930</t>
  </si>
  <si>
    <t>11</t>
  </si>
  <si>
    <t>N2.2-M</t>
  </si>
  <si>
    <t>Montáž krytu (plexiskla) prosvětlené tabule</t>
  </si>
  <si>
    <t>-1180438713</t>
  </si>
  <si>
    <t>Poznámka k položce:_x000D_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</si>
  <si>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12</t>
  </si>
  <si>
    <t>N2.2</t>
  </si>
  <si>
    <t>Náhradní kryt (plexisklo) prosvětlené tabule vč. dopravy na místo určení v obvodu OŘ Praha</t>
  </si>
  <si>
    <t>m2</t>
  </si>
  <si>
    <t>1772823729</t>
  </si>
  <si>
    <t xml:space="preserve">Poznámka k položce:_x000D_
Náhradní kryt (plexisklo) plochy prosvětlené tabule dle TNŽ 73 6390, směrnice SŽ č. 118 a grafického manuálu_x000D_
</t>
  </si>
  <si>
    <t>13</t>
  </si>
  <si>
    <t>N3-D</t>
  </si>
  <si>
    <t>Demontáž osvětleného nápisu včetně odpojení od sítě, odvozu a likvidace odpadu</t>
  </si>
  <si>
    <t>1244349788</t>
  </si>
  <si>
    <t>14</t>
  </si>
  <si>
    <t>N3-M</t>
  </si>
  <si>
    <t>Montáž osvětleného nápisu</t>
  </si>
  <si>
    <t>-283739942</t>
  </si>
  <si>
    <t>N3</t>
  </si>
  <si>
    <t>Osvětlený nápis jednostranný vč. dopravy na místo určení v obvodu OŘ Praha</t>
  </si>
  <si>
    <t>-2020932134</t>
  </si>
  <si>
    <t>Poznámka k položce:_x000D_
nápis osvětlený světlem určeným pro osvětlení venkovních prostor SŽ (předpis SŽDC E11) dle TNŽ 73 6390, směrnice SŽ č. 118 a grafického manuálu_x000D__x000D_
_x000D__x000D_
jedná se o kompletní provedení včetně světelných zdrojů</t>
  </si>
  <si>
    <t>16</t>
  </si>
  <si>
    <t>N3.1</t>
  </si>
  <si>
    <t>Osvětlený nápis oboustranný vč. dopravy na místo určení v obvodu OŘ Praha</t>
  </si>
  <si>
    <t>-770199693</t>
  </si>
  <si>
    <t>17</t>
  </si>
  <si>
    <t>N4-D</t>
  </si>
  <si>
    <t>Demontáž samostatného prosvětleného piktogramu „Železniční stanice-zastávka“ včetně odpojení od sítě, odvozu a likvidace odpadu</t>
  </si>
  <si>
    <t>1404109773</t>
  </si>
  <si>
    <t>18</t>
  </si>
  <si>
    <t>N4-M</t>
  </si>
  <si>
    <t>Montáž samostatného prosvětleného piktogramu „Železniční stanice-zastávka“</t>
  </si>
  <si>
    <t>377526180</t>
  </si>
  <si>
    <t>19</t>
  </si>
  <si>
    <t>N4</t>
  </si>
  <si>
    <t>Samostatný prosvětlený piktogram „Železniční stanice-zastávka“ jednostranný vč. dopravy na místo určení v obvodu OŘ Praha</t>
  </si>
  <si>
    <t>546988582</t>
  </si>
  <si>
    <t>Poznámka k položce:_x000D_
Piktogram Železniční stanice-zastávka“ - jeho vzor je umístěn v Příloze B TNŽ 73 6390, vychází ze směrnice SŽ č. 118 Grafického manuálu jednotného orientačního systému SŽ. dle TNŽ 73 6390  a grafického manuálu_x000D__x000D_
_x000D__x000D_
jedná se o kompletní provedení včetně světelných zdrojů</t>
  </si>
  <si>
    <t>20</t>
  </si>
  <si>
    <t>N4.1</t>
  </si>
  <si>
    <t>Samostatný prosvětlený piktogram „Železniční stanice-zastávka“ oboustranný vč. dopravy na místo určení v obvodu OŘ Praha</t>
  </si>
  <si>
    <t>-524719680</t>
  </si>
  <si>
    <t>N4.4-D</t>
  </si>
  <si>
    <t>Demontáž krytu (plexiskla) piktogramu „Železniční stanice-zastávka“ včetně odvozu a likvidace odpadu</t>
  </si>
  <si>
    <t>-1479877537</t>
  </si>
  <si>
    <t>22</t>
  </si>
  <si>
    <t>N4.4-M</t>
  </si>
  <si>
    <t>Montáž krytu (plexiskla) piktogramu „Železniční stanice-zastávka“</t>
  </si>
  <si>
    <t>-1104268093</t>
  </si>
  <si>
    <t>23</t>
  </si>
  <si>
    <t>N4.4</t>
  </si>
  <si>
    <t>Náhradní kryt (plexisklo) piktogramu „Železniční stanice-zastávka“ vč. dopravy na místo určení v obvodu OŘ Praha</t>
  </si>
  <si>
    <t>378344829</t>
  </si>
  <si>
    <t xml:space="preserve">Poznámka k položce:_x000D_
Náhradní kryt (plexisklo) piktogramu "Železniční stanice-zastávka“ - jeho vzor je umístěn v Příloze B TNŽ 73 6390, vychází ze směrnice SŽ č. 118 Grafického manuálu jednotného orientačního systému SŽ. dle TNŽ 73 6390  a grafického manuálu_x000D_
</t>
  </si>
  <si>
    <t>002</t>
  </si>
  <si>
    <t>Orientační tabule</t>
  </si>
  <si>
    <t>24</t>
  </si>
  <si>
    <t>O1-D</t>
  </si>
  <si>
    <t>Demontáž směrové tabule jízdy vlaků včetně odvozu a likvidace odpadu</t>
  </si>
  <si>
    <t>-1010000593</t>
  </si>
  <si>
    <t>25</t>
  </si>
  <si>
    <t>O1-M1</t>
  </si>
  <si>
    <t>Montáž směrové tabule jízdy vlaků na pozemní objekt</t>
  </si>
  <si>
    <t>902929552</t>
  </si>
  <si>
    <t>26</t>
  </si>
  <si>
    <t>O1-M2</t>
  </si>
  <si>
    <t>Montáž směrové tabule jízdy vlaků mimo pozemní objekt (samostatně stojící)</t>
  </si>
  <si>
    <t>-1671768342</t>
  </si>
  <si>
    <t>27</t>
  </si>
  <si>
    <t>O1</t>
  </si>
  <si>
    <t>Směrová tabule jízdy vlaků jednostranná vč. dopravy na místo určení v obvodu OŘ Praha</t>
  </si>
  <si>
    <t>309114655</t>
  </si>
  <si>
    <t>Poznámka k položce:_x000D_
provedeny budou dle směrnice SŽ č. 118, grafického manuálu ke směrnici č. 118 a dle TNŽ 73 6390_x000D_
_x000D_
jedná se o kompletní provedení</t>
  </si>
  <si>
    <t>28</t>
  </si>
  <si>
    <t>O1.1</t>
  </si>
  <si>
    <t>Směrová tabule jízdy vlaků oboustranná vč. dopravy na místo určení v obvodu OŘ Praha</t>
  </si>
  <si>
    <t>636515961</t>
  </si>
  <si>
    <t>29</t>
  </si>
  <si>
    <t>O2-D</t>
  </si>
  <si>
    <t>Demontáž piktogramu včetně odvozu a likvidace odpadu</t>
  </si>
  <si>
    <t>544929412</t>
  </si>
  <si>
    <t>30</t>
  </si>
  <si>
    <t>O2-M1</t>
  </si>
  <si>
    <t>Montáž piktogramu na pozemní objekt</t>
  </si>
  <si>
    <t>-1880823460</t>
  </si>
  <si>
    <t>31</t>
  </si>
  <si>
    <t>O2-M2</t>
  </si>
  <si>
    <t>Montáž piktogramu mimo pozemní objekt (samostatně stojící)</t>
  </si>
  <si>
    <t>669313470</t>
  </si>
  <si>
    <t>32</t>
  </si>
  <si>
    <t>O2</t>
  </si>
  <si>
    <t>Piktogram jednostranný vč. dopravy na místo určení v obvodu OŘ Praha</t>
  </si>
  <si>
    <t>895428100</t>
  </si>
  <si>
    <t>33</t>
  </si>
  <si>
    <t>O2.1</t>
  </si>
  <si>
    <t>Piktogram oboustranný vč. dopravy na místo určení v obvodu OŘ Praha</t>
  </si>
  <si>
    <t>-626805344</t>
  </si>
  <si>
    <t>34</t>
  </si>
  <si>
    <t>O3-D</t>
  </si>
  <si>
    <t>Demontáž jednořádkové orientační tabule včetně odvozu a likvidace odpadu</t>
  </si>
  <si>
    <t>1563193639</t>
  </si>
  <si>
    <t>35</t>
  </si>
  <si>
    <t>O3-M1</t>
  </si>
  <si>
    <t>Montáž jednořádkové orientační tabule na pozemní objekt</t>
  </si>
  <si>
    <t>1326255671</t>
  </si>
  <si>
    <t>36</t>
  </si>
  <si>
    <t>O3-M2</t>
  </si>
  <si>
    <t>Montáž jednořádkové orientační tabule mimo pozemní objekt (samostatně stojící)</t>
  </si>
  <si>
    <t>162189353</t>
  </si>
  <si>
    <t>37</t>
  </si>
  <si>
    <t>O3</t>
  </si>
  <si>
    <t>Jednořádková orientační tabule jednostranná vč. dopravy na místo určení v obvodu OŘ Praha</t>
  </si>
  <si>
    <t>112186248</t>
  </si>
  <si>
    <t>38</t>
  </si>
  <si>
    <t>O3.1</t>
  </si>
  <si>
    <t>Jednořádková orientační tabule oboustranná vč. dopravy na místo určení v obvodu OŘ Praha</t>
  </si>
  <si>
    <t>-1245573298</t>
  </si>
  <si>
    <t>39</t>
  </si>
  <si>
    <t>O4-D</t>
  </si>
  <si>
    <t>Demontáž dvouřádkové orientační tabule včetně odvozu a likvidace odpadu</t>
  </si>
  <si>
    <t>-1481890184</t>
  </si>
  <si>
    <t>40</t>
  </si>
  <si>
    <t>O4-M1</t>
  </si>
  <si>
    <t>Montáž dvouřádkové orientační tabule na pozemní objekt</t>
  </si>
  <si>
    <t>248078332</t>
  </si>
  <si>
    <t>41</t>
  </si>
  <si>
    <t>O4-M2</t>
  </si>
  <si>
    <t>Montáž dvouřádkové orientační tabule mimo pozemní objekt (samostatně stojící)</t>
  </si>
  <si>
    <t>998334816</t>
  </si>
  <si>
    <t>42</t>
  </si>
  <si>
    <t>O4</t>
  </si>
  <si>
    <t>Dvouřádková orientační tabule jednostranná vč. dopravy na místo určení v obvodu OŘ Praha</t>
  </si>
  <si>
    <t>-351462021</t>
  </si>
  <si>
    <t>43</t>
  </si>
  <si>
    <t>O4.1</t>
  </si>
  <si>
    <t>Dvouřádková orientační tabule oboustranná vč. dopravy na místo určení v obvodu OŘ Praha</t>
  </si>
  <si>
    <t>2136462755</t>
  </si>
  <si>
    <t>44</t>
  </si>
  <si>
    <t>O5-D</t>
  </si>
  <si>
    <t>Demontáž víceřádkové textové tabule včetně odvozu a likvidace odpadu</t>
  </si>
  <si>
    <t>1247172470</t>
  </si>
  <si>
    <t>45</t>
  </si>
  <si>
    <t>O5-M1</t>
  </si>
  <si>
    <t>Montáž víceřádkové textové tabule na pozemní objekt</t>
  </si>
  <si>
    <t>87956110</t>
  </si>
  <si>
    <t>46</t>
  </si>
  <si>
    <t>O5-M2</t>
  </si>
  <si>
    <t>Montáž víceřádkové textové tabule mimo pozemní objekt (samostatně stojící)</t>
  </si>
  <si>
    <t>1176847767</t>
  </si>
  <si>
    <t>47</t>
  </si>
  <si>
    <t>O5</t>
  </si>
  <si>
    <t>Víceřádková textová tabule jednostranná vč. dopravy na místo určení v obvodu OŘ Praha</t>
  </si>
  <si>
    <t>-1016086691</t>
  </si>
  <si>
    <t>48</t>
  </si>
  <si>
    <t>O5.1</t>
  </si>
  <si>
    <t>Víceřádková textová tabule oboustranná vč. dopravy na místo určení v obvodu OŘ Praha</t>
  </si>
  <si>
    <t>1468452846</t>
  </si>
  <si>
    <t>003</t>
  </si>
  <si>
    <t>Tabule sektorů a číslování kolejí</t>
  </si>
  <si>
    <t>49</t>
  </si>
  <si>
    <t>S1-D</t>
  </si>
  <si>
    <t>Demontáž tabule pro číslování kolejí včetně odvozu a likvidace odpadu</t>
  </si>
  <si>
    <t>-1422983647</t>
  </si>
  <si>
    <t>50</t>
  </si>
  <si>
    <t>S1-M</t>
  </si>
  <si>
    <t>Montáž tabule pro číslování kolejí</t>
  </si>
  <si>
    <t>-1167151686</t>
  </si>
  <si>
    <t xml:space="preserve"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aj._x000D_
</t>
  </si>
  <si>
    <t>51</t>
  </si>
  <si>
    <t>S1</t>
  </si>
  <si>
    <t>Tabule pro číslování kolejí jednostranná vč. dopravy na místo určení v obvodu OŘ Praha</t>
  </si>
  <si>
    <t>-455018102</t>
  </si>
  <si>
    <t>52</t>
  </si>
  <si>
    <t>S1.1</t>
  </si>
  <si>
    <t>Tabule pro číslování kolejí oboustranná vč. dopravy na místo určení v obvodu OŘ Praha</t>
  </si>
  <si>
    <t>645133429</t>
  </si>
  <si>
    <t>53</t>
  </si>
  <si>
    <t>S2-D</t>
  </si>
  <si>
    <t>Demontáž tabule pro značení sektorů včetně odvozu a likvidace odpadu</t>
  </si>
  <si>
    <t>1890427086</t>
  </si>
  <si>
    <t>54</t>
  </si>
  <si>
    <t>S2-M</t>
  </si>
  <si>
    <t>Montáž tabule pro značení sektorů</t>
  </si>
  <si>
    <t>272733622</t>
  </si>
  <si>
    <t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</si>
  <si>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55</t>
  </si>
  <si>
    <t>S2</t>
  </si>
  <si>
    <t>Tabule pro značení sektorů jednostranná vč. dopravy na místo určení v obvodu OŘ Praha</t>
  </si>
  <si>
    <t>1026264842</t>
  </si>
  <si>
    <t>56</t>
  </si>
  <si>
    <t>S2.1</t>
  </si>
  <si>
    <t>Tabule pro značení sektorů oboustranná vč. dopravy na místo určení v obvodu OŘ Praha</t>
  </si>
  <si>
    <t>-1596994276</t>
  </si>
  <si>
    <t>57</t>
  </si>
  <si>
    <t>S3-D</t>
  </si>
  <si>
    <t>Demontáž tabule pro značení sektorů a kolejí v podchodech a nadchodech včetně odvozu a likvidace odpadu</t>
  </si>
  <si>
    <t>1887709605</t>
  </si>
  <si>
    <t>58</t>
  </si>
  <si>
    <t>S3-M</t>
  </si>
  <si>
    <t>Montáž tabule pro značení sektorů a kolejí v podchodech a nadchodech</t>
  </si>
  <si>
    <t>1276877167</t>
  </si>
  <si>
    <t>59</t>
  </si>
  <si>
    <t>S3</t>
  </si>
  <si>
    <t>Tabule pro značení sektorů a kolejí v podchodech a nadchodech jednostranná vč. dopravy na místo určení v obvodu OŘ Praha</t>
  </si>
  <si>
    <t>-749105374</t>
  </si>
  <si>
    <t>60</t>
  </si>
  <si>
    <t>S3.1</t>
  </si>
  <si>
    <t>Tabule pro značení sektorů a kolejí v podchodech a nadchodech oboustranná vč. dopravy na místo určení v obvodu OŘ Praha</t>
  </si>
  <si>
    <t>-438251746</t>
  </si>
  <si>
    <t>004</t>
  </si>
  <si>
    <t>Hmatové orientační prvky</t>
  </si>
  <si>
    <t>61</t>
  </si>
  <si>
    <t>H1-D</t>
  </si>
  <si>
    <t>Demontáž hmatného štítku v Braillově písmu s číslem nástupiště včetně odvozu a likvidace odpadu</t>
  </si>
  <si>
    <t>-718602122</t>
  </si>
  <si>
    <t>62</t>
  </si>
  <si>
    <t>H1-M</t>
  </si>
  <si>
    <t>Montáž hmatného štítku v Braillově písmu s číslem nástupiště</t>
  </si>
  <si>
    <t>-1831049836</t>
  </si>
  <si>
    <t>Poznámka k položce:_x000D_
Jedná se o kompletní montáž na jakoukoliv konstrukci či umístění_x000D_
_x000D_
Součástí ceny montáže jsou i veškeré paušální výdaje za možné vedlejší náklady související s instalací konkrétního prvku, jako např. náklady na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</si>
  <si>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63</t>
  </si>
  <si>
    <t>H1</t>
  </si>
  <si>
    <t>Hmatné štítky v Braillově písmu s číslem nástupiště vč. dopravy na místo určení v obvodu OŘ Praha</t>
  </si>
  <si>
    <t>-1155168348</t>
  </si>
  <si>
    <t>64</t>
  </si>
  <si>
    <t>H2-D</t>
  </si>
  <si>
    <t>Demontáž hmatných štítků s prismatickým písmem a zároveň s Braillovým písmem s informací o rozvržení sektorů na nástupišti včetně odvozu a likvidace odpadu</t>
  </si>
  <si>
    <t>1183620622</t>
  </si>
  <si>
    <t>65</t>
  </si>
  <si>
    <t>H2-M</t>
  </si>
  <si>
    <t>Montáž hmatných štítků s prismatickým písmem a zároveň s Braillovým písmem s informací o rozvržení sektorů na nástupišti</t>
  </si>
  <si>
    <t>-1347009010</t>
  </si>
  <si>
    <t>Poznámka k položce:_x000D_
Jedná se o kompletní montáž na jakoukoliv konstrukci či umístění._x000D_
_x000D_
Součástí ceny montáže jsou i veškeré paušální výdaje za možné vedlejší náklady související s instalací konkrétního prvku, jako např. náklady na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</si>
  <si>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66</t>
  </si>
  <si>
    <t>H2</t>
  </si>
  <si>
    <t>Hmatné štítky s prismatickým písmem a zároveň s Braillovým písmem s informací o rozvržení sektorů na nástupišti vč. dopravy na místo určení v obvodu OŘ Praha</t>
  </si>
  <si>
    <t>1995686821</t>
  </si>
  <si>
    <t>67</t>
  </si>
  <si>
    <t>H3-D</t>
  </si>
  <si>
    <t>Demontáž hmatného štítku s informací o druhu WC včetně odvozu a likvidace odpadu</t>
  </si>
  <si>
    <t>-1655945577</t>
  </si>
  <si>
    <t>68</t>
  </si>
  <si>
    <t>H3-M</t>
  </si>
  <si>
    <t>Montáž hmatného štítku s informací o druhu WC</t>
  </si>
  <si>
    <t>455115679</t>
  </si>
  <si>
    <t>69</t>
  </si>
  <si>
    <t>H3</t>
  </si>
  <si>
    <t>Hmatné štítky s informací o druhu WC vč. dopravy na místo určení v obvodu OŘ Praha</t>
  </si>
  <si>
    <t>952692520</t>
  </si>
  <si>
    <t>70</t>
  </si>
  <si>
    <t>H4-D</t>
  </si>
  <si>
    <t>Demontáž hmatného štítku označující samostatnou místnost s přebalovacím pultem včetně odvozu a likvidace odpadu</t>
  </si>
  <si>
    <t>-845176384</t>
  </si>
  <si>
    <t>71</t>
  </si>
  <si>
    <t>H4-M</t>
  </si>
  <si>
    <t>Montáž hmatného štítku označující samostatnou místnost s přebalovacím pultem</t>
  </si>
  <si>
    <t>-170619736</t>
  </si>
  <si>
    <t>72</t>
  </si>
  <si>
    <t>H4</t>
  </si>
  <si>
    <t>Hmatný štítek označující samostatnou místnost s přebalovacím pultem vč. dopravy na místo určení v obvodu OŘ Praha</t>
  </si>
  <si>
    <t>925626715</t>
  </si>
  <si>
    <t>005</t>
  </si>
  <si>
    <t>Úchytné a pomocné prvky</t>
  </si>
  <si>
    <t>73</t>
  </si>
  <si>
    <t>U1</t>
  </si>
  <si>
    <t>Objímka kompletní do 80mm vč. dopravy na místo určení v obvodu OŘ Praha</t>
  </si>
  <si>
    <t>883150129</t>
  </si>
  <si>
    <t>74</t>
  </si>
  <si>
    <t>U11</t>
  </si>
  <si>
    <t>Objímka kompletní nad 80mm do 200mm vč. dopravy na místo určení v obvodu OŘ Praha</t>
  </si>
  <si>
    <t>1985691692</t>
  </si>
  <si>
    <t>75</t>
  </si>
  <si>
    <t>U2</t>
  </si>
  <si>
    <t>Tyč ke kotvení Pz průměr do 70mm, tl. do 3,2mm, bezešvá hladká vč. dopravy na místo určení v obvodu OŘ Praha</t>
  </si>
  <si>
    <t>12447612</t>
  </si>
  <si>
    <t>76</t>
  </si>
  <si>
    <t>U5</t>
  </si>
  <si>
    <t>Tyč ke kotvení Pz průměr 108mm, tl. 5mm, bezešvá hladká vč. dopravy na místo určení v obvodu OŘ Praha</t>
  </si>
  <si>
    <t>200717110</t>
  </si>
  <si>
    <t>77</t>
  </si>
  <si>
    <t>U4</t>
  </si>
  <si>
    <t>Ostatní atypické Pz úchytné, kotevní a pomocné prvky vč. dopravy na místo určení v obvodu OŘ Praha</t>
  </si>
  <si>
    <t>kg</t>
  </si>
  <si>
    <t>537067339</t>
  </si>
  <si>
    <t>006</t>
  </si>
  <si>
    <t>Samolepící značení</t>
  </si>
  <si>
    <t>78</t>
  </si>
  <si>
    <t>Z1-D</t>
  </si>
  <si>
    <t>Demontáž samolepícího značení včetně možného piktogramu či jiné grafiky, jakékoliv barevnosti a případných reflexních prvků včetně odvozu a likvidace odpadu</t>
  </si>
  <si>
    <t>908219971</t>
  </si>
  <si>
    <t>79</t>
  </si>
  <si>
    <t>Z1-M</t>
  </si>
  <si>
    <t>Montáž samolepícího značení včetně možného piktogramu či jiné grafiky, označení prostor a zařízení jakékoliv barevnosti a případných reflexních prvků</t>
  </si>
  <si>
    <t>-1998271254</t>
  </si>
  <si>
    <t>Poznámka k položce:_x000D_
Jedná se o kompletní montáž na jakoukoliv konstrukci či umístění včetně přípravy podkladu pro nalepení, odmaštění aj._x000D_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</si>
  <si>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80</t>
  </si>
  <si>
    <t>Z1</t>
  </si>
  <si>
    <t>Samolepící značení, označení prostor a zařízení včetně možného piktogramu či jiné grafiky, jakékoliv barevnosti a případných reflexních prvků vč. dopravy na místo určení v obvodu OŘ Praha</t>
  </si>
  <si>
    <t>-1277735345</t>
  </si>
  <si>
    <t>007</t>
  </si>
  <si>
    <t>Přípravné a projekční práce</t>
  </si>
  <si>
    <t>81</t>
  </si>
  <si>
    <t>P1</t>
  </si>
  <si>
    <t>Vypracování návrhu orientačního a informačního systému ve stanici včetně podrobného výpisu úchytných a ostatních pomocných prvků s hmotností a dopravy na místo určení v obvodu OŘ Praha</t>
  </si>
  <si>
    <t>žst</t>
  </si>
  <si>
    <t>-444251815</t>
  </si>
  <si>
    <t>008</t>
  </si>
  <si>
    <t>Výškové práce</t>
  </si>
  <si>
    <t>82</t>
  </si>
  <si>
    <t>D2</t>
  </si>
  <si>
    <t>Příplatek za výškové práce - použití plošiny nebo lešení</t>
  </si>
  <si>
    <t>-2057331773</t>
  </si>
  <si>
    <t>SOUPIS JEDNOTKOVÝCH CEN</t>
  </si>
  <si>
    <t>Dodávka a osazování tabulí na označení stanic a zastávek včetně orientačních tabulí v obvodu OŘ Praha na rok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</si>
</sst>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4" fontId="18" fillId="2" borderId="0" xfId="0" applyNumberFormat="1" applyFont="1" applyFill="1" applyBorder="1" applyAlignment="1" applyProtection="1">
      <alignment vertical="center"/>
      <protection locked="0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>
    <xdr:from>
      <xdr:col>7</xdr:col>
      <xdr:colOff>0</xdr:colOff>
      <xdr:row>108</xdr:row>
      <xdr:rowOff>0</xdr:rowOff>
    </xdr:from>
    <xdr:to>
      <xdr:col>7</xdr:col>
      <xdr:colOff>838200</xdr:colOff>
      <xdr:row>112</xdr:row>
      <xdr:rowOff>0</xdr:rowOff>
    </xdr:to>
    <xdr:pic>
      <xdr:nvPicPr>
        <xdr:cNvPr id="5" name="Picture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239125" y="695325"/>
          <a:ext cx="838200" cy="933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09"/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95" t="s">
        <v>14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8"/>
      <c r="AL5" s="18"/>
      <c r="AM5" s="18"/>
      <c r="AN5" s="18"/>
      <c r="AO5" s="18"/>
      <c r="AP5" s="18"/>
      <c r="AQ5" s="18"/>
      <c r="AR5" s="16"/>
      <c r="BE5" s="192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97" t="s">
        <v>17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8"/>
      <c r="AL6" s="18"/>
      <c r="AM6" s="18"/>
      <c r="AN6" s="18"/>
      <c r="AO6" s="18"/>
      <c r="AP6" s="18"/>
      <c r="AQ6" s="18"/>
      <c r="AR6" s="16"/>
      <c r="BE6" s="193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93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193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93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193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193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93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193"/>
      <c r="BS13" s="13" t="s">
        <v>6</v>
      </c>
    </row>
    <row r="14" spans="1:74" ht="12.75">
      <c r="B14" s="17"/>
      <c r="C14" s="18"/>
      <c r="D14" s="18"/>
      <c r="E14" s="198" t="s">
        <v>31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193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93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193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193"/>
      <c r="BS17" s="13" t="s">
        <v>33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93"/>
      <c r="BS18" s="13" t="s">
        <v>6</v>
      </c>
    </row>
    <row r="19" spans="1:71" s="1" customFormat="1" ht="12" customHeight="1">
      <c r="B19" s="17"/>
      <c r="C19" s="18"/>
      <c r="D19" s="25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193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193"/>
      <c r="BS20" s="13" t="s">
        <v>33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93"/>
    </row>
    <row r="22" spans="1:71" s="1" customFormat="1" ht="12" customHeight="1">
      <c r="B22" s="17"/>
      <c r="C22" s="18"/>
      <c r="D22" s="25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93"/>
    </row>
    <row r="23" spans="1:71" s="1" customFormat="1" ht="16.5" customHeight="1">
      <c r="B23" s="17"/>
      <c r="C23" s="18"/>
      <c r="D23" s="18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18"/>
      <c r="AP23" s="18"/>
      <c r="AQ23" s="18"/>
      <c r="AR23" s="16"/>
      <c r="BE23" s="193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93"/>
    </row>
    <row r="25" spans="1:71" s="1" customFormat="1" ht="6.95" customHeight="1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8"/>
      <c r="AR25" s="16"/>
      <c r="BE25" s="193"/>
    </row>
    <row r="26" spans="1:71" s="2" customFormat="1" ht="25.9" customHeight="1">
      <c r="A26" s="29"/>
      <c r="B26" s="30"/>
      <c r="C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1" t="e">
        <f>ROUND(AG94,2)</f>
        <v>#REF!</v>
      </c>
      <c r="AL26" s="202"/>
      <c r="AM26" s="202"/>
      <c r="AN26" s="202"/>
      <c r="AO26" s="202"/>
      <c r="AP26" s="31"/>
      <c r="AQ26" s="31"/>
      <c r="AR26" s="34"/>
      <c r="BE26" s="193"/>
    </row>
    <row r="27" spans="1:71" s="2" customFormat="1" ht="6.95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193"/>
    </row>
    <row r="28" spans="1:71" s="2" customFormat="1" ht="12.75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03" t="s">
        <v>38</v>
      </c>
      <c r="M28" s="203"/>
      <c r="N28" s="203"/>
      <c r="O28" s="203"/>
      <c r="P28" s="203"/>
      <c r="Q28" s="31"/>
      <c r="R28" s="31"/>
      <c r="S28" s="31"/>
      <c r="T28" s="31"/>
      <c r="U28" s="31"/>
      <c r="V28" s="31"/>
      <c r="W28" s="203" t="s">
        <v>39</v>
      </c>
      <c r="X28" s="203"/>
      <c r="Y28" s="203"/>
      <c r="Z28" s="203"/>
      <c r="AA28" s="203"/>
      <c r="AB28" s="203"/>
      <c r="AC28" s="203"/>
      <c r="AD28" s="203"/>
      <c r="AE28" s="203"/>
      <c r="AF28" s="31"/>
      <c r="AG28" s="31"/>
      <c r="AH28" s="31"/>
      <c r="AI28" s="31"/>
      <c r="AJ28" s="31"/>
      <c r="AK28" s="203" t="s">
        <v>40</v>
      </c>
      <c r="AL28" s="203"/>
      <c r="AM28" s="203"/>
      <c r="AN28" s="203"/>
      <c r="AO28" s="203"/>
      <c r="AP28" s="31"/>
      <c r="AQ28" s="31"/>
      <c r="AR28" s="34"/>
      <c r="BE28" s="193"/>
    </row>
    <row r="29" spans="1:71" s="3" customFormat="1" ht="14.45" customHeight="1">
      <c r="B29" s="35"/>
      <c r="C29" s="36"/>
      <c r="D29" s="25" t="s">
        <v>41</v>
      </c>
      <c r="E29" s="36"/>
      <c r="F29" s="25" t="s">
        <v>42</v>
      </c>
      <c r="G29" s="36"/>
      <c r="H29" s="36"/>
      <c r="I29" s="36"/>
      <c r="J29" s="36"/>
      <c r="K29" s="36"/>
      <c r="L29" s="191">
        <v>0.21</v>
      </c>
      <c r="M29" s="190"/>
      <c r="N29" s="190"/>
      <c r="O29" s="190"/>
      <c r="P29" s="190"/>
      <c r="Q29" s="36"/>
      <c r="R29" s="36"/>
      <c r="S29" s="36"/>
      <c r="T29" s="36"/>
      <c r="U29" s="36"/>
      <c r="V29" s="36"/>
      <c r="W29" s="189" t="e">
        <f>ROUND(AZ94, 2)</f>
        <v>#REF!</v>
      </c>
      <c r="X29" s="190"/>
      <c r="Y29" s="190"/>
      <c r="Z29" s="190"/>
      <c r="AA29" s="190"/>
      <c r="AB29" s="190"/>
      <c r="AC29" s="190"/>
      <c r="AD29" s="190"/>
      <c r="AE29" s="190"/>
      <c r="AF29" s="36"/>
      <c r="AG29" s="36"/>
      <c r="AH29" s="36"/>
      <c r="AI29" s="36"/>
      <c r="AJ29" s="36"/>
      <c r="AK29" s="189" t="e">
        <f>ROUND(AV94, 2)</f>
        <v>#REF!</v>
      </c>
      <c r="AL29" s="190"/>
      <c r="AM29" s="190"/>
      <c r="AN29" s="190"/>
      <c r="AO29" s="190"/>
      <c r="AP29" s="36"/>
      <c r="AQ29" s="36"/>
      <c r="AR29" s="37"/>
      <c r="BE29" s="194"/>
    </row>
    <row r="30" spans="1:71" s="3" customFormat="1" ht="14.45" customHeight="1">
      <c r="B30" s="35"/>
      <c r="C30" s="36"/>
      <c r="D30" s="36"/>
      <c r="E30" s="36"/>
      <c r="F30" s="25" t="s">
        <v>43</v>
      </c>
      <c r="G30" s="36"/>
      <c r="H30" s="36"/>
      <c r="I30" s="36"/>
      <c r="J30" s="36"/>
      <c r="K30" s="36"/>
      <c r="L30" s="191">
        <v>0.15</v>
      </c>
      <c r="M30" s="190"/>
      <c r="N30" s="190"/>
      <c r="O30" s="190"/>
      <c r="P30" s="190"/>
      <c r="Q30" s="36"/>
      <c r="R30" s="36"/>
      <c r="S30" s="36"/>
      <c r="T30" s="36"/>
      <c r="U30" s="36"/>
      <c r="V30" s="36"/>
      <c r="W30" s="189">
        <f>ROUND(BA94, 2)</f>
        <v>0</v>
      </c>
      <c r="X30" s="190"/>
      <c r="Y30" s="190"/>
      <c r="Z30" s="190"/>
      <c r="AA30" s="190"/>
      <c r="AB30" s="190"/>
      <c r="AC30" s="190"/>
      <c r="AD30" s="190"/>
      <c r="AE30" s="190"/>
      <c r="AF30" s="36"/>
      <c r="AG30" s="36"/>
      <c r="AH30" s="36"/>
      <c r="AI30" s="36"/>
      <c r="AJ30" s="36"/>
      <c r="AK30" s="189">
        <f>ROUND(AW94, 2)</f>
        <v>0</v>
      </c>
      <c r="AL30" s="190"/>
      <c r="AM30" s="190"/>
      <c r="AN30" s="190"/>
      <c r="AO30" s="190"/>
      <c r="AP30" s="36"/>
      <c r="AQ30" s="36"/>
      <c r="AR30" s="37"/>
      <c r="BE30" s="194"/>
    </row>
    <row r="31" spans="1:71" s="3" customFormat="1" ht="14.45" hidden="1" customHeight="1">
      <c r="B31" s="35"/>
      <c r="C31" s="36"/>
      <c r="D31" s="36"/>
      <c r="E31" s="36"/>
      <c r="F31" s="25" t="s">
        <v>44</v>
      </c>
      <c r="G31" s="36"/>
      <c r="H31" s="36"/>
      <c r="I31" s="36"/>
      <c r="J31" s="36"/>
      <c r="K31" s="36"/>
      <c r="L31" s="191">
        <v>0.21</v>
      </c>
      <c r="M31" s="190"/>
      <c r="N31" s="190"/>
      <c r="O31" s="190"/>
      <c r="P31" s="190"/>
      <c r="Q31" s="36"/>
      <c r="R31" s="36"/>
      <c r="S31" s="36"/>
      <c r="T31" s="36"/>
      <c r="U31" s="36"/>
      <c r="V31" s="36"/>
      <c r="W31" s="189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F31" s="36"/>
      <c r="AG31" s="36"/>
      <c r="AH31" s="36"/>
      <c r="AI31" s="36"/>
      <c r="AJ31" s="36"/>
      <c r="AK31" s="189">
        <v>0</v>
      </c>
      <c r="AL31" s="190"/>
      <c r="AM31" s="190"/>
      <c r="AN31" s="190"/>
      <c r="AO31" s="190"/>
      <c r="AP31" s="36"/>
      <c r="AQ31" s="36"/>
      <c r="AR31" s="37"/>
      <c r="BE31" s="194"/>
    </row>
    <row r="32" spans="1:71" s="3" customFormat="1" ht="14.45" hidden="1" customHeight="1">
      <c r="B32" s="35"/>
      <c r="C32" s="36"/>
      <c r="D32" s="36"/>
      <c r="E32" s="36"/>
      <c r="F32" s="25" t="s">
        <v>45</v>
      </c>
      <c r="G32" s="36"/>
      <c r="H32" s="36"/>
      <c r="I32" s="36"/>
      <c r="J32" s="36"/>
      <c r="K32" s="36"/>
      <c r="L32" s="191">
        <v>0.15</v>
      </c>
      <c r="M32" s="190"/>
      <c r="N32" s="190"/>
      <c r="O32" s="190"/>
      <c r="P32" s="190"/>
      <c r="Q32" s="36"/>
      <c r="R32" s="36"/>
      <c r="S32" s="36"/>
      <c r="T32" s="36"/>
      <c r="U32" s="36"/>
      <c r="V32" s="36"/>
      <c r="W32" s="189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F32" s="36"/>
      <c r="AG32" s="36"/>
      <c r="AH32" s="36"/>
      <c r="AI32" s="36"/>
      <c r="AJ32" s="36"/>
      <c r="AK32" s="189">
        <v>0</v>
      </c>
      <c r="AL32" s="190"/>
      <c r="AM32" s="190"/>
      <c r="AN32" s="190"/>
      <c r="AO32" s="190"/>
      <c r="AP32" s="36"/>
      <c r="AQ32" s="36"/>
      <c r="AR32" s="37"/>
      <c r="BE32" s="194"/>
    </row>
    <row r="33" spans="1:57" s="3" customFormat="1" ht="14.45" hidden="1" customHeight="1">
      <c r="B33" s="35"/>
      <c r="C33" s="36"/>
      <c r="D33" s="36"/>
      <c r="E33" s="36"/>
      <c r="F33" s="25" t="s">
        <v>46</v>
      </c>
      <c r="G33" s="36"/>
      <c r="H33" s="36"/>
      <c r="I33" s="36"/>
      <c r="J33" s="36"/>
      <c r="K33" s="36"/>
      <c r="L33" s="191">
        <v>0</v>
      </c>
      <c r="M33" s="190"/>
      <c r="N33" s="190"/>
      <c r="O33" s="190"/>
      <c r="P33" s="190"/>
      <c r="Q33" s="36"/>
      <c r="R33" s="36"/>
      <c r="S33" s="36"/>
      <c r="T33" s="36"/>
      <c r="U33" s="36"/>
      <c r="V33" s="36"/>
      <c r="W33" s="189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F33" s="36"/>
      <c r="AG33" s="36"/>
      <c r="AH33" s="36"/>
      <c r="AI33" s="36"/>
      <c r="AJ33" s="36"/>
      <c r="AK33" s="189">
        <v>0</v>
      </c>
      <c r="AL33" s="190"/>
      <c r="AM33" s="190"/>
      <c r="AN33" s="190"/>
      <c r="AO33" s="190"/>
      <c r="AP33" s="36"/>
      <c r="AQ33" s="36"/>
      <c r="AR33" s="37"/>
      <c r="BE33" s="194"/>
    </row>
    <row r="34" spans="1:57" s="2" customFormat="1" ht="6.95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193"/>
    </row>
    <row r="35" spans="1:57" s="2" customFormat="1" ht="25.9" customHeight="1">
      <c r="A35" s="29"/>
      <c r="B35" s="30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26" t="s">
        <v>49</v>
      </c>
      <c r="Y35" s="227"/>
      <c r="Z35" s="227"/>
      <c r="AA35" s="227"/>
      <c r="AB35" s="227"/>
      <c r="AC35" s="40"/>
      <c r="AD35" s="40"/>
      <c r="AE35" s="40"/>
      <c r="AF35" s="40"/>
      <c r="AG35" s="40"/>
      <c r="AH35" s="40"/>
      <c r="AI35" s="40"/>
      <c r="AJ35" s="40"/>
      <c r="AK35" s="228" t="e">
        <f>SUM(AK26:AK33)</f>
        <v>#REF!</v>
      </c>
      <c r="AL35" s="227"/>
      <c r="AM35" s="227"/>
      <c r="AN35" s="227"/>
      <c r="AO35" s="229"/>
      <c r="AP35" s="38"/>
      <c r="AQ35" s="38"/>
      <c r="AR35" s="34"/>
      <c r="BE35" s="29"/>
    </row>
    <row r="36" spans="1:57" s="2" customFormat="1" ht="6.95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  <c r="BE36" s="29"/>
    </row>
    <row r="37" spans="1:57" s="2" customFormat="1" ht="14.45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  <c r="BE37" s="29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2"/>
      <c r="C49" s="43"/>
      <c r="D49" s="44" t="s">
        <v>50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51</v>
      </c>
      <c r="AI49" s="45"/>
      <c r="AJ49" s="45"/>
      <c r="AK49" s="45"/>
      <c r="AL49" s="45"/>
      <c r="AM49" s="45"/>
      <c r="AN49" s="45"/>
      <c r="AO49" s="45"/>
      <c r="AP49" s="43"/>
      <c r="AQ49" s="43"/>
      <c r="AR49" s="46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29"/>
      <c r="B60" s="30"/>
      <c r="C60" s="31"/>
      <c r="D60" s="47" t="s">
        <v>52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7" t="s">
        <v>53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7" t="s">
        <v>52</v>
      </c>
      <c r="AI60" s="33"/>
      <c r="AJ60" s="33"/>
      <c r="AK60" s="33"/>
      <c r="AL60" s="33"/>
      <c r="AM60" s="47" t="s">
        <v>53</v>
      </c>
      <c r="AN60" s="33"/>
      <c r="AO60" s="33"/>
      <c r="AP60" s="31"/>
      <c r="AQ60" s="31"/>
      <c r="AR60" s="34"/>
      <c r="BE60" s="29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29"/>
      <c r="B64" s="30"/>
      <c r="C64" s="31"/>
      <c r="D64" s="44" t="s">
        <v>54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4" t="s">
        <v>55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4"/>
      <c r="BE64" s="29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29"/>
      <c r="B75" s="30"/>
      <c r="C75" s="31"/>
      <c r="D75" s="47" t="s">
        <v>52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7" t="s">
        <v>53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7" t="s">
        <v>52</v>
      </c>
      <c r="AI75" s="33"/>
      <c r="AJ75" s="33"/>
      <c r="AK75" s="33"/>
      <c r="AL75" s="33"/>
      <c r="AM75" s="47" t="s">
        <v>53</v>
      </c>
      <c r="AN75" s="33"/>
      <c r="AO75" s="33"/>
      <c r="AP75" s="31"/>
      <c r="AQ75" s="31"/>
      <c r="AR75" s="34"/>
      <c r="BE75" s="29"/>
    </row>
    <row r="76" spans="1:57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  <c r="BE76" s="29"/>
    </row>
    <row r="77" spans="1:57" s="2" customFormat="1" ht="6.95" customHeight="1">
      <c r="A77" s="2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  <c r="BE77" s="29"/>
    </row>
    <row r="81" spans="1:90" s="2" customFormat="1" ht="6.95" customHeight="1">
      <c r="A81" s="29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  <c r="BE81" s="29"/>
    </row>
    <row r="82" spans="1:90" s="2" customFormat="1" ht="24.95" customHeight="1">
      <c r="A82" s="29"/>
      <c r="B82" s="30"/>
      <c r="C82" s="19" t="s">
        <v>56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  <c r="BE82" s="29"/>
    </row>
    <row r="83" spans="1:90" s="2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  <c r="BE83" s="29"/>
    </row>
    <row r="84" spans="1:90" s="4" customFormat="1" ht="12" customHeight="1">
      <c r="B84" s="53"/>
      <c r="C84" s="25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OR_PHA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0" s="5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215" t="str">
        <f>K6</f>
        <v>Dodávka a osazování tabulí na označení stanic a zastávek včetně orientačních tabulí v obvodu OŘ Praha na rok 2023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58"/>
      <c r="AL85" s="58"/>
      <c r="AM85" s="58"/>
      <c r="AN85" s="58"/>
      <c r="AO85" s="58"/>
      <c r="AP85" s="58"/>
      <c r="AQ85" s="58"/>
      <c r="AR85" s="59"/>
    </row>
    <row r="86" spans="1:90" s="2" customFormat="1" ht="6.95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  <c r="BE86" s="29"/>
    </row>
    <row r="87" spans="1:90" s="2" customFormat="1" ht="12" customHeight="1">
      <c r="A87" s="29"/>
      <c r="B87" s="30"/>
      <c r="C87" s="25" t="s">
        <v>20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5" t="s">
        <v>22</v>
      </c>
      <c r="AJ87" s="31"/>
      <c r="AK87" s="31"/>
      <c r="AL87" s="31"/>
      <c r="AM87" s="217" t="str">
        <f>IF(AN8= "","",AN8)</f>
        <v>7. 10. 2022</v>
      </c>
      <c r="AN87" s="217"/>
      <c r="AO87" s="31"/>
      <c r="AP87" s="31"/>
      <c r="AQ87" s="31"/>
      <c r="AR87" s="34"/>
      <c r="BE87" s="29"/>
    </row>
    <row r="88" spans="1:90" s="2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  <c r="BE88" s="29"/>
    </row>
    <row r="89" spans="1:90" s="2" customFormat="1" ht="15.2" customHeight="1">
      <c r="A89" s="29"/>
      <c r="B89" s="30"/>
      <c r="C89" s="25" t="s">
        <v>24</v>
      </c>
      <c r="D89" s="31"/>
      <c r="E89" s="31"/>
      <c r="F89" s="31"/>
      <c r="G89" s="31"/>
      <c r="H89" s="31"/>
      <c r="I89" s="31"/>
      <c r="J89" s="31"/>
      <c r="K89" s="31"/>
      <c r="L89" s="54" t="str">
        <f>IF(E11= "","",E11)</f>
        <v>Správa železnic, státní organizace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5" t="s">
        <v>32</v>
      </c>
      <c r="AJ89" s="31"/>
      <c r="AK89" s="31"/>
      <c r="AL89" s="31"/>
      <c r="AM89" s="218" t="str">
        <f>IF(E17="","",E17)</f>
        <v xml:space="preserve"> </v>
      </c>
      <c r="AN89" s="219"/>
      <c r="AO89" s="219"/>
      <c r="AP89" s="219"/>
      <c r="AQ89" s="31"/>
      <c r="AR89" s="34"/>
      <c r="AS89" s="220" t="s">
        <v>57</v>
      </c>
      <c r="AT89" s="221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9"/>
    </row>
    <row r="90" spans="1:90" s="2" customFormat="1" ht="15.2" customHeight="1">
      <c r="A90" s="29"/>
      <c r="B90" s="30"/>
      <c r="C90" s="25" t="s">
        <v>30</v>
      </c>
      <c r="D90" s="31"/>
      <c r="E90" s="31"/>
      <c r="F90" s="31"/>
      <c r="G90" s="31"/>
      <c r="H90" s="31"/>
      <c r="I90" s="31"/>
      <c r="J90" s="31"/>
      <c r="K90" s="31"/>
      <c r="L90" s="5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5" t="s">
        <v>34</v>
      </c>
      <c r="AJ90" s="31"/>
      <c r="AK90" s="31"/>
      <c r="AL90" s="31"/>
      <c r="AM90" s="218" t="str">
        <f>IF(E20="","",E20)</f>
        <v>L. Ulrich, DiS.</v>
      </c>
      <c r="AN90" s="219"/>
      <c r="AO90" s="219"/>
      <c r="AP90" s="219"/>
      <c r="AQ90" s="31"/>
      <c r="AR90" s="34"/>
      <c r="AS90" s="222"/>
      <c r="AT90" s="223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9"/>
    </row>
    <row r="91" spans="1:90" s="2" customFormat="1" ht="10.9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24"/>
      <c r="AT91" s="225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9"/>
    </row>
    <row r="92" spans="1:90" s="2" customFormat="1" ht="29.25" customHeight="1">
      <c r="A92" s="29"/>
      <c r="B92" s="30"/>
      <c r="C92" s="210" t="s">
        <v>58</v>
      </c>
      <c r="D92" s="211"/>
      <c r="E92" s="211"/>
      <c r="F92" s="211"/>
      <c r="G92" s="211"/>
      <c r="H92" s="67"/>
      <c r="I92" s="212" t="s">
        <v>59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3" t="s">
        <v>60</v>
      </c>
      <c r="AH92" s="211"/>
      <c r="AI92" s="211"/>
      <c r="AJ92" s="211"/>
      <c r="AK92" s="211"/>
      <c r="AL92" s="211"/>
      <c r="AM92" s="211"/>
      <c r="AN92" s="212" t="s">
        <v>61</v>
      </c>
      <c r="AO92" s="211"/>
      <c r="AP92" s="214"/>
      <c r="AQ92" s="68" t="s">
        <v>62</v>
      </c>
      <c r="AR92" s="34"/>
      <c r="AS92" s="69" t="s">
        <v>63</v>
      </c>
      <c r="AT92" s="70" t="s">
        <v>64</v>
      </c>
      <c r="AU92" s="70" t="s">
        <v>65</v>
      </c>
      <c r="AV92" s="70" t="s">
        <v>66</v>
      </c>
      <c r="AW92" s="70" t="s">
        <v>67</v>
      </c>
      <c r="AX92" s="70" t="s">
        <v>68</v>
      </c>
      <c r="AY92" s="70" t="s">
        <v>69</v>
      </c>
      <c r="AZ92" s="70" t="s">
        <v>70</v>
      </c>
      <c r="BA92" s="70" t="s">
        <v>71</v>
      </c>
      <c r="BB92" s="70" t="s">
        <v>72</v>
      </c>
      <c r="BC92" s="70" t="s">
        <v>73</v>
      </c>
      <c r="BD92" s="71" t="s">
        <v>74</v>
      </c>
      <c r="BE92" s="29"/>
    </row>
    <row r="93" spans="1:90" s="2" customFormat="1" ht="10.9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9"/>
    </row>
    <row r="94" spans="1:90" s="6" customFormat="1" ht="32.450000000000003" customHeight="1">
      <c r="B94" s="75"/>
      <c r="C94" s="76" t="s">
        <v>75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07" t="e">
        <f>ROUND(AG95,2)</f>
        <v>#REF!</v>
      </c>
      <c r="AH94" s="207"/>
      <c r="AI94" s="207"/>
      <c r="AJ94" s="207"/>
      <c r="AK94" s="207"/>
      <c r="AL94" s="207"/>
      <c r="AM94" s="207"/>
      <c r="AN94" s="208" t="e">
        <f>SUM(AG94,AT94)</f>
        <v>#REF!</v>
      </c>
      <c r="AO94" s="208"/>
      <c r="AP94" s="208"/>
      <c r="AQ94" s="78" t="s">
        <v>1</v>
      </c>
      <c r="AR94" s="79"/>
      <c r="AS94" s="80">
        <f>ROUND(AS95,2)</f>
        <v>0</v>
      </c>
      <c r="AT94" s="81" t="e">
        <f>ROUND(SUM(AV94:AW94),2)</f>
        <v>#REF!</v>
      </c>
      <c r="AU94" s="82" t="e">
        <f>ROUND(AU95,5)</f>
        <v>#REF!</v>
      </c>
      <c r="AV94" s="81" t="e">
        <f>ROUND(AZ94*L29,2)</f>
        <v>#REF!</v>
      </c>
      <c r="AW94" s="81">
        <f>ROUND(BA94*L30,2)</f>
        <v>0</v>
      </c>
      <c r="AX94" s="81">
        <f>ROUND(BB94*L29,2)</f>
        <v>0</v>
      </c>
      <c r="AY94" s="81">
        <f>ROUND(BC94*L30,2)</f>
        <v>0</v>
      </c>
      <c r="AZ94" s="81" t="e">
        <f>ROUND(AZ95,2)</f>
        <v>#REF!</v>
      </c>
      <c r="BA94" s="81">
        <f>ROUND(BA95,2)</f>
        <v>0</v>
      </c>
      <c r="BB94" s="81">
        <f>ROUND(BB95,2)</f>
        <v>0</v>
      </c>
      <c r="BC94" s="81">
        <f>ROUND(BC95,2)</f>
        <v>0</v>
      </c>
      <c r="BD94" s="83">
        <f>ROUND(BD95,2)</f>
        <v>0</v>
      </c>
      <c r="BS94" s="84" t="s">
        <v>76</v>
      </c>
      <c r="BT94" s="84" t="s">
        <v>77</v>
      </c>
      <c r="BV94" s="84" t="s">
        <v>78</v>
      </c>
      <c r="BW94" s="84" t="s">
        <v>5</v>
      </c>
      <c r="BX94" s="84" t="s">
        <v>79</v>
      </c>
      <c r="CL94" s="84" t="s">
        <v>1</v>
      </c>
    </row>
    <row r="95" spans="1:90" s="7" customFormat="1" ht="50.25" customHeight="1">
      <c r="A95" s="85" t="s">
        <v>80</v>
      </c>
      <c r="B95" s="86"/>
      <c r="C95" s="87"/>
      <c r="D95" s="206" t="s">
        <v>14</v>
      </c>
      <c r="E95" s="206"/>
      <c r="F95" s="206"/>
      <c r="G95" s="206"/>
      <c r="H95" s="206"/>
      <c r="I95" s="88"/>
      <c r="J95" s="206" t="s">
        <v>17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 t="e">
        <f>'OR_PHA - Dodávka a osazov...'!#REF!</f>
        <v>#REF!</v>
      </c>
      <c r="AH95" s="205"/>
      <c r="AI95" s="205"/>
      <c r="AJ95" s="205"/>
      <c r="AK95" s="205"/>
      <c r="AL95" s="205"/>
      <c r="AM95" s="205"/>
      <c r="AN95" s="204" t="e">
        <f>SUM(AG95,AT95)</f>
        <v>#REF!</v>
      </c>
      <c r="AO95" s="205"/>
      <c r="AP95" s="205"/>
      <c r="AQ95" s="89" t="s">
        <v>81</v>
      </c>
      <c r="AR95" s="90"/>
      <c r="AS95" s="91">
        <v>0</v>
      </c>
      <c r="AT95" s="92" t="e">
        <f>ROUND(SUM(AV95:AW95),2)</f>
        <v>#REF!</v>
      </c>
      <c r="AU95" s="93" t="e">
        <f>'OR_PHA - Dodávka a osazov...'!N120</f>
        <v>#REF!</v>
      </c>
      <c r="AV95" s="92" t="e">
        <f>'OR_PHA - Dodávka a osazov...'!#REF!</f>
        <v>#REF!</v>
      </c>
      <c r="AW95" s="92" t="e">
        <f>'OR_PHA - Dodávka a osazov...'!#REF!</f>
        <v>#REF!</v>
      </c>
      <c r="AX95" s="92" t="e">
        <f>'OR_PHA - Dodávka a osazov...'!#REF!</f>
        <v>#REF!</v>
      </c>
      <c r="AY95" s="92" t="e">
        <f>'OR_PHA - Dodávka a osazov...'!#REF!</f>
        <v>#REF!</v>
      </c>
      <c r="AZ95" s="92" t="e">
        <f>'OR_PHA - Dodávka a osazov...'!F31</f>
        <v>#REF!</v>
      </c>
      <c r="BA95" s="92">
        <f>'OR_PHA - Dodávka a osazov...'!F32</f>
        <v>0</v>
      </c>
      <c r="BB95" s="92">
        <f>'OR_PHA - Dodávka a osazov...'!F33</f>
        <v>0</v>
      </c>
      <c r="BC95" s="92">
        <f>'OR_PHA - Dodávka a osazov...'!F34</f>
        <v>0</v>
      </c>
      <c r="BD95" s="94">
        <f>'OR_PHA - Dodávka a osazov...'!F35</f>
        <v>0</v>
      </c>
      <c r="BT95" s="95" t="s">
        <v>82</v>
      </c>
      <c r="BU95" s="95" t="s">
        <v>83</v>
      </c>
      <c r="BV95" s="95" t="s">
        <v>78</v>
      </c>
      <c r="BW95" s="95" t="s">
        <v>5</v>
      </c>
      <c r="BX95" s="95" t="s">
        <v>79</v>
      </c>
      <c r="CL95" s="95" t="s">
        <v>1</v>
      </c>
    </row>
    <row r="96" spans="1:90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4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4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algorithmName="SHA-512" hashValue="9X5dwb/vK0/Pw800s9BrHMw+zIBryFmjPNddvBY0OgsS2MMSBges61dwvGLewl746PmpKRvuD9SMc+zMrW9Tpw==" saltValue="MfeyX35CrVH4WfAIZA8StB2NtDGUuvm26cChY0x4xx4KUJuotxEieDxu01Po+x71R78pFZZTpU4Ey30i3fQ13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Dodávka a osazo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285"/>
  <sheetViews>
    <sheetView showGridLines="0" tabSelected="1" workbookViewId="0">
      <selection activeCell="C109" sqref="C10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1.5" style="1" customWidth="1"/>
    <col min="7" max="7" width="7.5" style="1" customWidth="1"/>
    <col min="8" max="8" width="15.83203125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AR2" s="13" t="s">
        <v>5</v>
      </c>
    </row>
    <row r="3" spans="1:44" s="1" customFormat="1" ht="6.95" hidden="1" customHeight="1">
      <c r="B3" s="96"/>
      <c r="C3" s="97"/>
      <c r="D3" s="97"/>
      <c r="E3" s="97"/>
      <c r="F3" s="97"/>
      <c r="G3" s="97"/>
      <c r="H3" s="97"/>
      <c r="I3" s="97"/>
      <c r="J3" s="16"/>
      <c r="AR3" s="13" t="s">
        <v>84</v>
      </c>
    </row>
    <row r="4" spans="1:44" s="1" customFormat="1" ht="24.95" hidden="1" customHeight="1">
      <c r="B4" s="16"/>
      <c r="D4" s="98" t="s">
        <v>85</v>
      </c>
      <c r="J4" s="16"/>
      <c r="K4" s="99" t="s">
        <v>10</v>
      </c>
      <c r="AR4" s="13" t="s">
        <v>4</v>
      </c>
    </row>
    <row r="5" spans="1:44" s="1" customFormat="1" ht="6.95" hidden="1" customHeight="1">
      <c r="B5" s="16"/>
      <c r="J5" s="16"/>
    </row>
    <row r="6" spans="1:44" s="2" customFormat="1" ht="12" hidden="1" customHeight="1">
      <c r="A6" s="29"/>
      <c r="B6" s="34"/>
      <c r="C6" s="29"/>
      <c r="D6" s="100" t="s">
        <v>16</v>
      </c>
      <c r="E6" s="29"/>
      <c r="F6" s="29"/>
      <c r="G6" s="29"/>
      <c r="H6" s="29"/>
      <c r="I6" s="29"/>
      <c r="J6" s="46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</row>
    <row r="7" spans="1:44" s="2" customFormat="1" ht="30" hidden="1" customHeight="1">
      <c r="A7" s="29"/>
      <c r="B7" s="34"/>
      <c r="C7" s="29"/>
      <c r="D7" s="29"/>
      <c r="E7" s="231" t="s">
        <v>17</v>
      </c>
      <c r="F7" s="232"/>
      <c r="G7" s="232"/>
      <c r="H7" s="29"/>
      <c r="I7" s="29"/>
      <c r="J7" s="46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</row>
    <row r="8" spans="1:44" s="2" customFormat="1" hidden="1">
      <c r="A8" s="29"/>
      <c r="B8" s="34"/>
      <c r="C8" s="29"/>
      <c r="D8" s="29"/>
      <c r="E8" s="29"/>
      <c r="F8" s="29"/>
      <c r="G8" s="29"/>
      <c r="H8" s="29"/>
      <c r="I8" s="29"/>
      <c r="J8" s="46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</row>
    <row r="9" spans="1:44" s="2" customFormat="1" ht="12" hidden="1" customHeight="1">
      <c r="A9" s="29"/>
      <c r="B9" s="34"/>
      <c r="C9" s="29"/>
      <c r="D9" s="100" t="s">
        <v>18</v>
      </c>
      <c r="E9" s="29"/>
      <c r="F9" s="101" t="s">
        <v>1</v>
      </c>
      <c r="G9" s="29"/>
      <c r="H9" s="100" t="s">
        <v>19</v>
      </c>
      <c r="I9" s="29"/>
      <c r="J9" s="46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</row>
    <row r="10" spans="1:44" s="2" customFormat="1" ht="12" hidden="1" customHeight="1">
      <c r="A10" s="29"/>
      <c r="B10" s="34"/>
      <c r="C10" s="29"/>
      <c r="D10" s="100" t="s">
        <v>20</v>
      </c>
      <c r="E10" s="29"/>
      <c r="F10" s="101" t="s">
        <v>21</v>
      </c>
      <c r="G10" s="29"/>
      <c r="H10" s="100" t="s">
        <v>22</v>
      </c>
      <c r="I10" s="29"/>
      <c r="J10" s="46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</row>
    <row r="11" spans="1:44" s="2" customFormat="1" ht="10.9" hidden="1" customHeight="1">
      <c r="A11" s="29"/>
      <c r="B11" s="34"/>
      <c r="C11" s="29"/>
      <c r="D11" s="29"/>
      <c r="E11" s="29"/>
      <c r="F11" s="29"/>
      <c r="G11" s="29"/>
      <c r="H11" s="29"/>
      <c r="I11" s="29"/>
      <c r="J11" s="46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</row>
    <row r="12" spans="1:44" s="2" customFormat="1" ht="12" hidden="1" customHeight="1">
      <c r="A12" s="29"/>
      <c r="B12" s="34"/>
      <c r="C12" s="29"/>
      <c r="D12" s="100" t="s">
        <v>24</v>
      </c>
      <c r="E12" s="29"/>
      <c r="F12" s="29"/>
      <c r="G12" s="29"/>
      <c r="H12" s="100" t="s">
        <v>25</v>
      </c>
      <c r="I12" s="29"/>
      <c r="J12" s="46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</row>
    <row r="13" spans="1:44" s="2" customFormat="1" ht="18" hidden="1" customHeight="1">
      <c r="A13" s="29"/>
      <c r="B13" s="34"/>
      <c r="C13" s="29"/>
      <c r="D13" s="29"/>
      <c r="E13" s="101" t="s">
        <v>27</v>
      </c>
      <c r="F13" s="29"/>
      <c r="G13" s="29"/>
      <c r="H13" s="100" t="s">
        <v>28</v>
      </c>
      <c r="I13" s="29"/>
      <c r="J13" s="46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spans="1:44" s="2" customFormat="1" ht="6.95" hidden="1" customHeight="1">
      <c r="A14" s="29"/>
      <c r="B14" s="34"/>
      <c r="C14" s="29"/>
      <c r="D14" s="29"/>
      <c r="E14" s="29"/>
      <c r="F14" s="29"/>
      <c r="G14" s="29"/>
      <c r="H14" s="29"/>
      <c r="I14" s="29"/>
      <c r="J14" s="46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44" s="2" customFormat="1" ht="12" hidden="1" customHeight="1">
      <c r="A15" s="29"/>
      <c r="B15" s="34"/>
      <c r="C15" s="29"/>
      <c r="D15" s="100" t="s">
        <v>30</v>
      </c>
      <c r="E15" s="29"/>
      <c r="F15" s="29"/>
      <c r="G15" s="29"/>
      <c r="H15" s="100" t="s">
        <v>25</v>
      </c>
      <c r="I15" s="29"/>
      <c r="J15" s="46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</row>
    <row r="16" spans="1:44" s="2" customFormat="1" ht="18" hidden="1" customHeight="1">
      <c r="A16" s="29"/>
      <c r="B16" s="34"/>
      <c r="C16" s="29"/>
      <c r="D16" s="29"/>
      <c r="E16" s="233" t="str">
        <f>'Rekapitulace stavby'!E14</f>
        <v>Vyplň údaj</v>
      </c>
      <c r="F16" s="234"/>
      <c r="G16" s="234"/>
      <c r="H16" s="100" t="s">
        <v>28</v>
      </c>
      <c r="I16" s="29"/>
      <c r="J16" s="46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s="2" customFormat="1" ht="6.95" hidden="1" customHeight="1">
      <c r="A17" s="29"/>
      <c r="B17" s="34"/>
      <c r="C17" s="29"/>
      <c r="D17" s="29"/>
      <c r="E17" s="29"/>
      <c r="F17" s="29"/>
      <c r="G17" s="29"/>
      <c r="H17" s="29"/>
      <c r="I17" s="29"/>
      <c r="J17" s="46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s="2" customFormat="1" ht="12" hidden="1" customHeight="1">
      <c r="A18" s="29"/>
      <c r="B18" s="34"/>
      <c r="C18" s="29"/>
      <c r="D18" s="100" t="s">
        <v>32</v>
      </c>
      <c r="E18" s="29"/>
      <c r="F18" s="29"/>
      <c r="G18" s="29"/>
      <c r="H18" s="100" t="s">
        <v>25</v>
      </c>
      <c r="I18" s="29"/>
      <c r="J18" s="46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s="2" customFormat="1" ht="18" hidden="1" customHeight="1">
      <c r="A19" s="29"/>
      <c r="B19" s="34"/>
      <c r="C19" s="29"/>
      <c r="D19" s="29"/>
      <c r="E19" s="101" t="str">
        <f>IF('Rekapitulace stavby'!E17="","",'Rekapitulace stavby'!E17)</f>
        <v xml:space="preserve"> </v>
      </c>
      <c r="F19" s="29"/>
      <c r="G19" s="29"/>
      <c r="H19" s="100" t="s">
        <v>28</v>
      </c>
      <c r="I19" s="29"/>
      <c r="J19" s="46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s="2" customFormat="1" ht="6.95" hidden="1" customHeight="1">
      <c r="A20" s="29"/>
      <c r="B20" s="34"/>
      <c r="C20" s="29"/>
      <c r="D20" s="29"/>
      <c r="E20" s="29"/>
      <c r="F20" s="29"/>
      <c r="G20" s="29"/>
      <c r="H20" s="29"/>
      <c r="I20" s="29"/>
      <c r="J20" s="46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s="2" customFormat="1" ht="12" hidden="1" customHeight="1">
      <c r="A21" s="29"/>
      <c r="B21" s="34"/>
      <c r="C21" s="29"/>
      <c r="D21" s="100" t="s">
        <v>34</v>
      </c>
      <c r="E21" s="29"/>
      <c r="F21" s="29"/>
      <c r="G21" s="29"/>
      <c r="H21" s="100" t="s">
        <v>25</v>
      </c>
      <c r="I21" s="29"/>
      <c r="J21" s="46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s="2" customFormat="1" ht="18" hidden="1" customHeight="1">
      <c r="A22" s="29"/>
      <c r="B22" s="34"/>
      <c r="C22" s="29"/>
      <c r="D22" s="29"/>
      <c r="E22" s="101" t="s">
        <v>35</v>
      </c>
      <c r="F22" s="29"/>
      <c r="G22" s="29"/>
      <c r="H22" s="100" t="s">
        <v>28</v>
      </c>
      <c r="I22" s="29"/>
      <c r="J22" s="46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s="2" customFormat="1" ht="6.95" hidden="1" customHeight="1">
      <c r="A23" s="29"/>
      <c r="B23" s="34"/>
      <c r="C23" s="29"/>
      <c r="D23" s="29"/>
      <c r="E23" s="29"/>
      <c r="F23" s="29"/>
      <c r="G23" s="29"/>
      <c r="H23" s="29"/>
      <c r="I23" s="29"/>
      <c r="J23" s="46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s="2" customFormat="1" ht="12" hidden="1" customHeight="1">
      <c r="A24" s="29"/>
      <c r="B24" s="34"/>
      <c r="C24" s="29"/>
      <c r="D24" s="100" t="s">
        <v>36</v>
      </c>
      <c r="E24" s="29"/>
      <c r="F24" s="29"/>
      <c r="G24" s="29"/>
      <c r="H24" s="29"/>
      <c r="I24" s="29"/>
      <c r="J24" s="46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s="8" customFormat="1" ht="16.5" hidden="1" customHeight="1">
      <c r="A25" s="102"/>
      <c r="B25" s="103"/>
      <c r="C25" s="102"/>
      <c r="D25" s="102"/>
      <c r="E25" s="235" t="s">
        <v>1</v>
      </c>
      <c r="F25" s="235"/>
      <c r="G25" s="235"/>
      <c r="H25" s="102"/>
      <c r="I25" s="102"/>
      <c r="J25" s="104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</row>
    <row r="26" spans="1:29" s="2" customFormat="1" ht="6.95" hidden="1" customHeight="1">
      <c r="A26" s="29"/>
      <c r="B26" s="34"/>
      <c r="C26" s="29"/>
      <c r="D26" s="29"/>
      <c r="E26" s="29"/>
      <c r="F26" s="29"/>
      <c r="G26" s="29"/>
      <c r="H26" s="29"/>
      <c r="I26" s="29"/>
      <c r="J26" s="46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s="2" customFormat="1" ht="6.95" hidden="1" customHeight="1">
      <c r="A27" s="29"/>
      <c r="B27" s="34"/>
      <c r="C27" s="29"/>
      <c r="D27" s="105"/>
      <c r="E27" s="105"/>
      <c r="F27" s="105"/>
      <c r="G27" s="105"/>
      <c r="H27" s="105"/>
      <c r="I27" s="105"/>
      <c r="J27" s="46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s="2" customFormat="1" ht="25.35" hidden="1" customHeight="1">
      <c r="A28" s="29"/>
      <c r="B28" s="34"/>
      <c r="C28" s="29"/>
      <c r="D28" s="106" t="s">
        <v>37</v>
      </c>
      <c r="E28" s="29"/>
      <c r="F28" s="29"/>
      <c r="G28" s="29"/>
      <c r="H28" s="29"/>
      <c r="I28" s="29"/>
      <c r="J28" s="46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s="2" customFormat="1" ht="6.95" hidden="1" customHeight="1">
      <c r="A29" s="29"/>
      <c r="B29" s="34"/>
      <c r="C29" s="29"/>
      <c r="D29" s="105"/>
      <c r="E29" s="105"/>
      <c r="F29" s="105"/>
      <c r="G29" s="105"/>
      <c r="H29" s="105"/>
      <c r="I29" s="105"/>
      <c r="J29" s="46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s="2" customFormat="1" ht="14.45" hidden="1" customHeight="1">
      <c r="A30" s="29"/>
      <c r="B30" s="34"/>
      <c r="C30" s="29"/>
      <c r="D30" s="29"/>
      <c r="E30" s="29"/>
      <c r="F30" s="107" t="s">
        <v>39</v>
      </c>
      <c r="G30" s="29"/>
      <c r="H30" s="107" t="s">
        <v>38</v>
      </c>
      <c r="I30" s="29"/>
      <c r="J30" s="46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s="2" customFormat="1" ht="14.45" hidden="1" customHeight="1">
      <c r="A31" s="29"/>
      <c r="B31" s="34"/>
      <c r="C31" s="29"/>
      <c r="D31" s="108" t="s">
        <v>41</v>
      </c>
      <c r="E31" s="100" t="s">
        <v>42</v>
      </c>
      <c r="F31" s="109" t="e">
        <f>ROUND((SUM(BC120:BC284)),  2)</f>
        <v>#REF!</v>
      </c>
      <c r="G31" s="29"/>
      <c r="H31" s="110">
        <v>0.21</v>
      </c>
      <c r="I31" s="29"/>
      <c r="J31" s="46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</row>
    <row r="32" spans="1:29" s="2" customFormat="1" ht="14.45" hidden="1" customHeight="1">
      <c r="A32" s="29"/>
      <c r="B32" s="34"/>
      <c r="C32" s="29"/>
      <c r="D32" s="29"/>
      <c r="E32" s="100" t="s">
        <v>43</v>
      </c>
      <c r="F32" s="109">
        <f>ROUND((SUM(BD120:BD284)),  2)</f>
        <v>0</v>
      </c>
      <c r="G32" s="29"/>
      <c r="H32" s="110">
        <v>0.15</v>
      </c>
      <c r="I32" s="29"/>
      <c r="J32" s="46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</row>
    <row r="33" spans="1:29" s="2" customFormat="1" ht="14.45" hidden="1" customHeight="1">
      <c r="A33" s="29"/>
      <c r="B33" s="34"/>
      <c r="C33" s="29"/>
      <c r="D33" s="29"/>
      <c r="E33" s="100" t="s">
        <v>44</v>
      </c>
      <c r="F33" s="109">
        <f>ROUND((SUM(BE120:BE284)),  2)</f>
        <v>0</v>
      </c>
      <c r="G33" s="29"/>
      <c r="H33" s="110">
        <v>0.21</v>
      </c>
      <c r="I33" s="29"/>
      <c r="J33" s="46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</row>
    <row r="34" spans="1:29" s="2" customFormat="1" ht="14.45" hidden="1" customHeight="1">
      <c r="A34" s="29"/>
      <c r="B34" s="34"/>
      <c r="C34" s="29"/>
      <c r="D34" s="29"/>
      <c r="E34" s="100" t="s">
        <v>45</v>
      </c>
      <c r="F34" s="109">
        <f>ROUND((SUM(BF120:BF284)),  2)</f>
        <v>0</v>
      </c>
      <c r="G34" s="29"/>
      <c r="H34" s="110">
        <v>0.15</v>
      </c>
      <c r="I34" s="29"/>
      <c r="J34" s="46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</row>
    <row r="35" spans="1:29" s="2" customFormat="1" ht="14.45" hidden="1" customHeight="1">
      <c r="A35" s="29"/>
      <c r="B35" s="34"/>
      <c r="C35" s="29"/>
      <c r="D35" s="29"/>
      <c r="E35" s="100" t="s">
        <v>46</v>
      </c>
      <c r="F35" s="109">
        <f>ROUND((SUM(BG120:BG284)),  2)</f>
        <v>0</v>
      </c>
      <c r="G35" s="29"/>
      <c r="H35" s="110">
        <v>0</v>
      </c>
      <c r="I35" s="29"/>
      <c r="J35" s="46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</row>
    <row r="36" spans="1:29" s="2" customFormat="1" ht="6.95" hidden="1" customHeight="1">
      <c r="A36" s="29"/>
      <c r="B36" s="34"/>
      <c r="C36" s="29"/>
      <c r="D36" s="29"/>
      <c r="E36" s="29"/>
      <c r="F36" s="29"/>
      <c r="G36" s="29"/>
      <c r="H36" s="29"/>
      <c r="I36" s="29"/>
      <c r="J36" s="46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</row>
    <row r="37" spans="1:29" s="2" customFormat="1" ht="25.35" hidden="1" customHeight="1">
      <c r="A37" s="29"/>
      <c r="B37" s="34"/>
      <c r="C37" s="111"/>
      <c r="D37" s="112" t="s">
        <v>47</v>
      </c>
      <c r="E37" s="113"/>
      <c r="F37" s="113"/>
      <c r="G37" s="114" t="s">
        <v>48</v>
      </c>
      <c r="H37" s="113"/>
      <c r="I37" s="115"/>
      <c r="J37" s="46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</row>
    <row r="38" spans="1:29" s="2" customFormat="1" ht="14.45" hidden="1" customHeight="1">
      <c r="A38" s="29"/>
      <c r="B38" s="34"/>
      <c r="C38" s="29"/>
      <c r="D38" s="29"/>
      <c r="E38" s="29"/>
      <c r="F38" s="29"/>
      <c r="G38" s="29"/>
      <c r="H38" s="29"/>
      <c r="I38" s="29"/>
      <c r="J38" s="46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</row>
    <row r="39" spans="1:29" s="1" customFormat="1" ht="14.45" hidden="1" customHeight="1">
      <c r="B39" s="16"/>
      <c r="J39" s="16"/>
    </row>
    <row r="40" spans="1:29" s="1" customFormat="1" ht="14.45" hidden="1" customHeight="1">
      <c r="B40" s="16"/>
      <c r="J40" s="16"/>
    </row>
    <row r="41" spans="1:29" s="1" customFormat="1" ht="14.45" hidden="1" customHeight="1">
      <c r="B41" s="16"/>
      <c r="J41" s="16"/>
    </row>
    <row r="42" spans="1:29" s="1" customFormat="1" ht="14.45" hidden="1" customHeight="1">
      <c r="B42" s="16"/>
      <c r="J42" s="16"/>
    </row>
    <row r="43" spans="1:29" s="1" customFormat="1" ht="14.45" hidden="1" customHeight="1">
      <c r="B43" s="16"/>
      <c r="J43" s="16"/>
    </row>
    <row r="44" spans="1:29" s="1" customFormat="1" ht="14.45" hidden="1" customHeight="1">
      <c r="B44" s="16"/>
      <c r="J44" s="16"/>
    </row>
    <row r="45" spans="1:29" s="1" customFormat="1" ht="14.45" hidden="1" customHeight="1">
      <c r="B45" s="16"/>
      <c r="J45" s="16"/>
    </row>
    <row r="46" spans="1:29" s="1" customFormat="1" ht="14.45" hidden="1" customHeight="1">
      <c r="B46" s="16"/>
      <c r="J46" s="16"/>
    </row>
    <row r="47" spans="1:29" s="1" customFormat="1" ht="14.45" hidden="1" customHeight="1">
      <c r="B47" s="16"/>
      <c r="J47" s="16"/>
    </row>
    <row r="48" spans="1:29" s="1" customFormat="1" ht="14.45" hidden="1" customHeight="1">
      <c r="B48" s="16"/>
      <c r="J48" s="16"/>
    </row>
    <row r="49" spans="1:29" s="1" customFormat="1" ht="14.45" hidden="1" customHeight="1">
      <c r="B49" s="16"/>
      <c r="J49" s="16"/>
    </row>
    <row r="50" spans="1:29" s="2" customFormat="1" ht="14.45" hidden="1" customHeight="1">
      <c r="B50" s="46"/>
      <c r="D50" s="116" t="s">
        <v>50</v>
      </c>
      <c r="E50" s="117"/>
      <c r="F50" s="117"/>
      <c r="G50" s="116" t="s">
        <v>51</v>
      </c>
      <c r="H50" s="117"/>
      <c r="I50" s="117"/>
      <c r="J50" s="46"/>
    </row>
    <row r="51" spans="1:29" hidden="1">
      <c r="B51" s="16"/>
      <c r="J51" s="16"/>
    </row>
    <row r="52" spans="1:29" hidden="1">
      <c r="B52" s="16"/>
      <c r="J52" s="16"/>
    </row>
    <row r="53" spans="1:29" hidden="1">
      <c r="B53" s="16"/>
      <c r="J53" s="16"/>
    </row>
    <row r="54" spans="1:29" hidden="1">
      <c r="B54" s="16"/>
      <c r="J54" s="16"/>
    </row>
    <row r="55" spans="1:29" hidden="1">
      <c r="B55" s="16"/>
      <c r="J55" s="16"/>
    </row>
    <row r="56" spans="1:29" hidden="1">
      <c r="B56" s="16"/>
      <c r="J56" s="16"/>
    </row>
    <row r="57" spans="1:29" hidden="1">
      <c r="B57" s="16"/>
      <c r="J57" s="16"/>
    </row>
    <row r="58" spans="1:29" hidden="1">
      <c r="B58" s="16"/>
      <c r="J58" s="16"/>
    </row>
    <row r="59" spans="1:29" hidden="1">
      <c r="B59" s="16"/>
      <c r="J59" s="16"/>
    </row>
    <row r="60" spans="1:29" hidden="1">
      <c r="B60" s="16"/>
      <c r="J60" s="16"/>
    </row>
    <row r="61" spans="1:29" s="2" customFormat="1" ht="12.75" hidden="1">
      <c r="A61" s="29"/>
      <c r="B61" s="34"/>
      <c r="C61" s="29"/>
      <c r="D61" s="118" t="s">
        <v>52</v>
      </c>
      <c r="E61" s="119"/>
      <c r="F61" s="120" t="s">
        <v>53</v>
      </c>
      <c r="G61" s="118" t="s">
        <v>52</v>
      </c>
      <c r="H61" s="119"/>
      <c r="I61" s="119"/>
      <c r="J61" s="46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</row>
    <row r="62" spans="1:29" hidden="1">
      <c r="B62" s="16"/>
      <c r="J62" s="16"/>
    </row>
    <row r="63" spans="1:29" hidden="1">
      <c r="B63" s="16"/>
      <c r="J63" s="16"/>
    </row>
    <row r="64" spans="1:29" hidden="1">
      <c r="B64" s="16"/>
      <c r="J64" s="16"/>
    </row>
    <row r="65" spans="1:29" s="2" customFormat="1" ht="12.75" hidden="1">
      <c r="A65" s="29"/>
      <c r="B65" s="34"/>
      <c r="C65" s="29"/>
      <c r="D65" s="116" t="s">
        <v>54</v>
      </c>
      <c r="E65" s="121"/>
      <c r="F65" s="121"/>
      <c r="G65" s="116" t="s">
        <v>55</v>
      </c>
      <c r="H65" s="121"/>
      <c r="I65" s="121"/>
      <c r="J65" s="46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</row>
    <row r="66" spans="1:29" hidden="1">
      <c r="B66" s="16"/>
      <c r="J66" s="16"/>
    </row>
    <row r="67" spans="1:29" hidden="1">
      <c r="B67" s="16"/>
      <c r="J67" s="16"/>
    </row>
    <row r="68" spans="1:29" hidden="1">
      <c r="B68" s="16"/>
      <c r="J68" s="16"/>
    </row>
    <row r="69" spans="1:29" hidden="1">
      <c r="B69" s="16"/>
      <c r="J69" s="16"/>
    </row>
    <row r="70" spans="1:29" hidden="1">
      <c r="B70" s="16"/>
      <c r="J70" s="16"/>
    </row>
    <row r="71" spans="1:29" hidden="1">
      <c r="B71" s="16"/>
      <c r="J71" s="16"/>
    </row>
    <row r="72" spans="1:29" hidden="1">
      <c r="B72" s="16"/>
      <c r="J72" s="16"/>
    </row>
    <row r="73" spans="1:29" hidden="1">
      <c r="B73" s="16"/>
      <c r="J73" s="16"/>
    </row>
    <row r="74" spans="1:29" hidden="1">
      <c r="B74" s="16"/>
      <c r="J74" s="16"/>
    </row>
    <row r="75" spans="1:29" hidden="1">
      <c r="B75" s="16"/>
      <c r="J75" s="16"/>
    </row>
    <row r="76" spans="1:29" s="2" customFormat="1" ht="12.75" hidden="1">
      <c r="A76" s="29"/>
      <c r="B76" s="34"/>
      <c r="C76" s="29"/>
      <c r="D76" s="118" t="s">
        <v>52</v>
      </c>
      <c r="E76" s="119"/>
      <c r="F76" s="120" t="s">
        <v>53</v>
      </c>
      <c r="G76" s="118" t="s">
        <v>52</v>
      </c>
      <c r="H76" s="119"/>
      <c r="I76" s="119"/>
      <c r="J76" s="46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</row>
    <row r="77" spans="1:29" s="2" customFormat="1" ht="14.45" hidden="1" customHeight="1">
      <c r="A77" s="29"/>
      <c r="B77" s="122"/>
      <c r="C77" s="123"/>
      <c r="D77" s="123"/>
      <c r="E77" s="123"/>
      <c r="F77" s="123"/>
      <c r="G77" s="123"/>
      <c r="H77" s="123"/>
      <c r="I77" s="123"/>
      <c r="J77" s="46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</row>
    <row r="78" spans="1:29" hidden="1"/>
    <row r="79" spans="1:29" hidden="1"/>
    <row r="80" spans="1:29" hidden="1"/>
    <row r="81" spans="1:45" s="2" customFormat="1" ht="6.95" hidden="1" customHeight="1">
      <c r="A81" s="29"/>
      <c r="B81" s="124"/>
      <c r="C81" s="125"/>
      <c r="D81" s="125"/>
      <c r="E81" s="125"/>
      <c r="F81" s="125"/>
      <c r="G81" s="125"/>
      <c r="H81" s="125"/>
      <c r="I81" s="125"/>
      <c r="J81" s="46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</row>
    <row r="82" spans="1:45" s="2" customFormat="1" ht="24.95" hidden="1" customHeight="1">
      <c r="A82" s="29"/>
      <c r="B82" s="30"/>
      <c r="C82" s="19" t="s">
        <v>86</v>
      </c>
      <c r="D82" s="31"/>
      <c r="E82" s="31"/>
      <c r="F82" s="31"/>
      <c r="G82" s="31"/>
      <c r="H82" s="31"/>
      <c r="I82" s="31"/>
      <c r="J82" s="46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</row>
    <row r="83" spans="1:45" s="2" customFormat="1" ht="6.95" hidden="1" customHeight="1">
      <c r="A83" s="29"/>
      <c r="B83" s="30"/>
      <c r="C83" s="31"/>
      <c r="D83" s="31"/>
      <c r="E83" s="31"/>
      <c r="F83" s="31"/>
      <c r="G83" s="31"/>
      <c r="H83" s="31"/>
      <c r="I83" s="31"/>
      <c r="J83" s="46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</row>
    <row r="84" spans="1:45" s="2" customFormat="1" ht="12" hidden="1" customHeight="1">
      <c r="A84" s="29"/>
      <c r="B84" s="30"/>
      <c r="C84" s="25" t="s">
        <v>16</v>
      </c>
      <c r="D84" s="31"/>
      <c r="E84" s="31"/>
      <c r="F84" s="31"/>
      <c r="G84" s="31"/>
      <c r="H84" s="31"/>
      <c r="I84" s="31"/>
      <c r="J84" s="46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</row>
    <row r="85" spans="1:45" s="2" customFormat="1" ht="30" hidden="1" customHeight="1">
      <c r="A85" s="29"/>
      <c r="B85" s="30"/>
      <c r="C85" s="31"/>
      <c r="D85" s="31"/>
      <c r="E85" s="215" t="str">
        <f>E7</f>
        <v>Dodávka a osazování tabulí na označení stanic a zastávek včetně orientačních tabulí v obvodu OŘ Praha na rok 2023</v>
      </c>
      <c r="F85" s="230"/>
      <c r="G85" s="230"/>
      <c r="H85" s="31"/>
      <c r="I85" s="31"/>
      <c r="J85" s="46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</row>
    <row r="86" spans="1:45" s="2" customFormat="1" ht="6.95" hidden="1" customHeight="1">
      <c r="A86" s="29"/>
      <c r="B86" s="30"/>
      <c r="C86" s="31"/>
      <c r="D86" s="31"/>
      <c r="E86" s="31"/>
      <c r="F86" s="31"/>
      <c r="G86" s="31"/>
      <c r="H86" s="31"/>
      <c r="I86" s="31"/>
      <c r="J86" s="46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</row>
    <row r="87" spans="1:45" s="2" customFormat="1" ht="12" hidden="1" customHeight="1">
      <c r="A87" s="29"/>
      <c r="B87" s="30"/>
      <c r="C87" s="25" t="s">
        <v>20</v>
      </c>
      <c r="D87" s="31"/>
      <c r="E87" s="31"/>
      <c r="F87" s="23" t="str">
        <f>F10</f>
        <v xml:space="preserve"> </v>
      </c>
      <c r="G87" s="31"/>
      <c r="H87" s="25" t="s">
        <v>22</v>
      </c>
      <c r="I87" s="31"/>
      <c r="J87" s="46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</row>
    <row r="88" spans="1:45" s="2" customFormat="1" ht="6.95" hidden="1" customHeight="1">
      <c r="A88" s="29"/>
      <c r="B88" s="30"/>
      <c r="C88" s="31"/>
      <c r="D88" s="31"/>
      <c r="E88" s="31"/>
      <c r="F88" s="31"/>
      <c r="G88" s="31"/>
      <c r="H88" s="31"/>
      <c r="I88" s="31"/>
      <c r="J88" s="46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</row>
    <row r="89" spans="1:45" s="2" customFormat="1" ht="15.2" hidden="1" customHeight="1">
      <c r="A89" s="29"/>
      <c r="B89" s="30"/>
      <c r="C89" s="25" t="s">
        <v>24</v>
      </c>
      <c r="D89" s="31"/>
      <c r="E89" s="31"/>
      <c r="F89" s="23" t="str">
        <f>E13</f>
        <v>Správa železnic, státní organizace</v>
      </c>
      <c r="G89" s="31"/>
      <c r="H89" s="25" t="s">
        <v>32</v>
      </c>
      <c r="I89" s="31"/>
      <c r="J89" s="46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</row>
    <row r="90" spans="1:45" s="2" customFormat="1" ht="15.2" hidden="1" customHeight="1">
      <c r="A90" s="29"/>
      <c r="B90" s="30"/>
      <c r="C90" s="25" t="s">
        <v>30</v>
      </c>
      <c r="D90" s="31"/>
      <c r="E90" s="31"/>
      <c r="F90" s="23" t="str">
        <f>IF(E16="","",E16)</f>
        <v>Vyplň údaj</v>
      </c>
      <c r="G90" s="31"/>
      <c r="H90" s="25" t="s">
        <v>34</v>
      </c>
      <c r="I90" s="31"/>
      <c r="J90" s="46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</row>
    <row r="91" spans="1:45" s="2" customFormat="1" ht="10.35" hidden="1" customHeight="1">
      <c r="A91" s="29"/>
      <c r="B91" s="30"/>
      <c r="C91" s="31"/>
      <c r="D91" s="31"/>
      <c r="E91" s="31"/>
      <c r="F91" s="31"/>
      <c r="G91" s="31"/>
      <c r="H91" s="31"/>
      <c r="I91" s="31"/>
      <c r="J91" s="46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</row>
    <row r="92" spans="1:45" s="2" customFormat="1" ht="29.25" hidden="1" customHeight="1">
      <c r="A92" s="29"/>
      <c r="B92" s="30"/>
      <c r="C92" s="126" t="s">
        <v>87</v>
      </c>
      <c r="D92" s="127"/>
      <c r="E92" s="127"/>
      <c r="F92" s="127"/>
      <c r="G92" s="127"/>
      <c r="H92" s="127"/>
      <c r="I92" s="127"/>
      <c r="J92" s="46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</row>
    <row r="93" spans="1:45" s="2" customFormat="1" ht="10.35" hidden="1" customHeight="1">
      <c r="A93" s="29"/>
      <c r="B93" s="30"/>
      <c r="C93" s="31"/>
      <c r="D93" s="31"/>
      <c r="E93" s="31"/>
      <c r="F93" s="31"/>
      <c r="G93" s="31"/>
      <c r="H93" s="31"/>
      <c r="I93" s="31"/>
      <c r="J93" s="46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</row>
    <row r="94" spans="1:45" s="2" customFormat="1" ht="22.9" hidden="1" customHeight="1">
      <c r="A94" s="29"/>
      <c r="B94" s="30"/>
      <c r="C94" s="128" t="s">
        <v>88</v>
      </c>
      <c r="D94" s="31"/>
      <c r="E94" s="31"/>
      <c r="F94" s="31"/>
      <c r="G94" s="31"/>
      <c r="H94" s="31"/>
      <c r="I94" s="31"/>
      <c r="J94" s="46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S94" s="13" t="s">
        <v>89</v>
      </c>
    </row>
    <row r="95" spans="1:45" s="9" customFormat="1" ht="24.95" hidden="1" customHeight="1">
      <c r="B95" s="129"/>
      <c r="C95" s="130"/>
      <c r="D95" s="131" t="s">
        <v>90</v>
      </c>
      <c r="E95" s="132"/>
      <c r="F95" s="132"/>
      <c r="G95" s="132"/>
      <c r="H95" s="132"/>
      <c r="I95" s="130"/>
      <c r="J95" s="133"/>
    </row>
    <row r="96" spans="1:45" s="9" customFormat="1" ht="24.95" hidden="1" customHeight="1">
      <c r="B96" s="129"/>
      <c r="C96" s="130"/>
      <c r="D96" s="131" t="s">
        <v>91</v>
      </c>
      <c r="E96" s="132"/>
      <c r="F96" s="132"/>
      <c r="G96" s="132"/>
      <c r="H96" s="132"/>
      <c r="I96" s="130"/>
      <c r="J96" s="133"/>
    </row>
    <row r="97" spans="1:29" s="9" customFormat="1" ht="24.95" hidden="1" customHeight="1">
      <c r="B97" s="129"/>
      <c r="C97" s="130"/>
      <c r="D97" s="131" t="s">
        <v>92</v>
      </c>
      <c r="E97" s="132"/>
      <c r="F97" s="132"/>
      <c r="G97" s="132"/>
      <c r="H97" s="132"/>
      <c r="I97" s="130"/>
      <c r="J97" s="133"/>
    </row>
    <row r="98" spans="1:29" s="9" customFormat="1" ht="24.95" hidden="1" customHeight="1">
      <c r="B98" s="129"/>
      <c r="C98" s="130"/>
      <c r="D98" s="131" t="s">
        <v>93</v>
      </c>
      <c r="E98" s="132"/>
      <c r="F98" s="132"/>
      <c r="G98" s="132"/>
      <c r="H98" s="132"/>
      <c r="I98" s="130"/>
      <c r="J98" s="133"/>
    </row>
    <row r="99" spans="1:29" s="9" customFormat="1" ht="24.95" hidden="1" customHeight="1">
      <c r="B99" s="129"/>
      <c r="C99" s="130"/>
      <c r="D99" s="131" t="s">
        <v>94</v>
      </c>
      <c r="E99" s="132"/>
      <c r="F99" s="132"/>
      <c r="G99" s="132"/>
      <c r="H99" s="132"/>
      <c r="I99" s="130"/>
      <c r="J99" s="133"/>
    </row>
    <row r="100" spans="1:29" s="9" customFormat="1" ht="24.95" hidden="1" customHeight="1">
      <c r="B100" s="129"/>
      <c r="C100" s="130"/>
      <c r="D100" s="131" t="s">
        <v>95</v>
      </c>
      <c r="E100" s="132"/>
      <c r="F100" s="132"/>
      <c r="G100" s="132"/>
      <c r="H100" s="132"/>
      <c r="I100" s="130"/>
      <c r="J100" s="133"/>
    </row>
    <row r="101" spans="1:29" s="9" customFormat="1" ht="24.95" hidden="1" customHeight="1">
      <c r="B101" s="129"/>
      <c r="C101" s="130"/>
      <c r="D101" s="131" t="s">
        <v>96</v>
      </c>
      <c r="E101" s="132"/>
      <c r="F101" s="132"/>
      <c r="G101" s="132"/>
      <c r="H101" s="132"/>
      <c r="I101" s="130"/>
      <c r="J101" s="133"/>
    </row>
    <row r="102" spans="1:29" s="9" customFormat="1" ht="24.95" hidden="1" customHeight="1">
      <c r="B102" s="129"/>
      <c r="C102" s="130"/>
      <c r="D102" s="131" t="s">
        <v>97</v>
      </c>
      <c r="E102" s="132"/>
      <c r="F102" s="132"/>
      <c r="G102" s="132"/>
      <c r="H102" s="132"/>
      <c r="I102" s="130"/>
      <c r="J102" s="133"/>
    </row>
    <row r="103" spans="1:29" s="2" customFormat="1" ht="21.75" hidden="1" customHeight="1">
      <c r="A103" s="29"/>
      <c r="B103" s="30"/>
      <c r="C103" s="31"/>
      <c r="D103" s="31"/>
      <c r="E103" s="31"/>
      <c r="F103" s="31"/>
      <c r="G103" s="31"/>
      <c r="H103" s="31"/>
      <c r="I103" s="31"/>
      <c r="J103" s="46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</row>
    <row r="104" spans="1:29" s="2" customFormat="1" ht="6.95" hidden="1" customHeight="1">
      <c r="A104" s="29"/>
      <c r="B104" s="49"/>
      <c r="C104" s="50"/>
      <c r="D104" s="50"/>
      <c r="E104" s="50"/>
      <c r="F104" s="50"/>
      <c r="G104" s="50"/>
      <c r="H104" s="50"/>
      <c r="I104" s="50"/>
      <c r="J104" s="46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</row>
    <row r="105" spans="1:29" hidden="1"/>
    <row r="106" spans="1:29" hidden="1"/>
    <row r="107" spans="1:29" hidden="1"/>
    <row r="108" spans="1:29" s="2" customFormat="1" ht="6.95" customHeight="1">
      <c r="A108" s="29"/>
      <c r="B108" s="51"/>
      <c r="C108" s="52"/>
      <c r="D108" s="52"/>
      <c r="E108" s="52"/>
      <c r="F108" s="52"/>
      <c r="G108" s="52"/>
      <c r="H108" s="52"/>
      <c r="I108" s="52"/>
      <c r="J108" s="46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</row>
    <row r="109" spans="1:29" s="2" customFormat="1" ht="24.95" customHeight="1">
      <c r="A109" s="29"/>
      <c r="B109" s="30"/>
      <c r="C109" s="19" t="s">
        <v>475</v>
      </c>
      <c r="D109" s="31"/>
      <c r="E109" s="31"/>
      <c r="F109" s="31"/>
      <c r="G109" s="31"/>
      <c r="H109" s="31"/>
      <c r="I109" s="31"/>
      <c r="J109" s="46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</row>
    <row r="110" spans="1:29" s="2" customFormat="1" ht="6.95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46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</row>
    <row r="111" spans="1:29" s="2" customFormat="1" ht="12" customHeight="1">
      <c r="A111" s="29"/>
      <c r="B111" s="30"/>
      <c r="C111" s="25" t="s">
        <v>16</v>
      </c>
      <c r="D111" s="31"/>
      <c r="E111" s="31"/>
      <c r="F111" s="31"/>
      <c r="G111" s="31"/>
      <c r="H111" s="31"/>
      <c r="I111" s="31"/>
      <c r="J111" s="46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</row>
    <row r="112" spans="1:29" s="2" customFormat="1" ht="30" customHeight="1">
      <c r="A112" s="29"/>
      <c r="B112" s="30"/>
      <c r="C112" s="31"/>
      <c r="D112" s="31"/>
      <c r="E112" s="215" t="s">
        <v>476</v>
      </c>
      <c r="F112" s="230"/>
      <c r="G112" s="230"/>
      <c r="H112" s="31"/>
      <c r="I112" s="31"/>
      <c r="J112" s="46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</row>
    <row r="113" spans="1:63" s="2" customFormat="1" ht="6.95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46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</row>
    <row r="114" spans="1:63" s="2" customFormat="1" ht="12" customHeight="1">
      <c r="A114" s="29"/>
      <c r="B114" s="30"/>
      <c r="C114" s="25" t="s">
        <v>20</v>
      </c>
      <c r="D114" s="31"/>
      <c r="E114" s="31"/>
      <c r="F114" s="23" t="str">
        <f>F10</f>
        <v xml:space="preserve"> </v>
      </c>
      <c r="G114" s="25" t="s">
        <v>22</v>
      </c>
      <c r="H114" s="188" t="s">
        <v>31</v>
      </c>
      <c r="I114" s="31"/>
      <c r="J114" s="46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</row>
    <row r="115" spans="1:63" s="2" customFormat="1" ht="6.95" customHeight="1">
      <c r="A115" s="29"/>
      <c r="B115" s="30"/>
      <c r="C115" s="31"/>
      <c r="D115" s="31"/>
      <c r="E115" s="31"/>
      <c r="F115" s="31"/>
      <c r="G115" s="31"/>
      <c r="I115" s="31"/>
      <c r="J115" s="46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</row>
    <row r="116" spans="1:63" s="2" customFormat="1" ht="15.2" customHeight="1">
      <c r="A116" s="29"/>
      <c r="B116" s="30"/>
      <c r="C116" s="25" t="s">
        <v>24</v>
      </c>
      <c r="D116" s="31"/>
      <c r="E116" s="31"/>
      <c r="F116" s="23" t="str">
        <f>E13</f>
        <v>Správa železnic, státní organizace</v>
      </c>
      <c r="G116" s="25"/>
      <c r="I116" s="31"/>
      <c r="J116" s="46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</row>
    <row r="117" spans="1:63" s="2" customFormat="1" ht="15.2" customHeight="1">
      <c r="A117" s="29"/>
      <c r="B117" s="30"/>
      <c r="C117" s="25" t="s">
        <v>30</v>
      </c>
      <c r="D117" s="31"/>
      <c r="E117" s="31"/>
      <c r="F117" s="188" t="str">
        <f>IF(E16="","",E16)</f>
        <v>Vyplň údaj</v>
      </c>
      <c r="G117" s="25"/>
      <c r="I117" s="31"/>
      <c r="J117" s="46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</row>
    <row r="118" spans="1:63" s="2" customFormat="1" ht="10.35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46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</row>
    <row r="119" spans="1:63" s="10" customFormat="1" ht="29.25" customHeight="1">
      <c r="A119" s="134"/>
      <c r="B119" s="135"/>
      <c r="C119" s="136" t="s">
        <v>98</v>
      </c>
      <c r="D119" s="137" t="s">
        <v>62</v>
      </c>
      <c r="E119" s="137" t="s">
        <v>58</v>
      </c>
      <c r="F119" s="137" t="s">
        <v>59</v>
      </c>
      <c r="G119" s="137" t="s">
        <v>99</v>
      </c>
      <c r="H119" s="137" t="s">
        <v>100</v>
      </c>
      <c r="I119" s="138" t="s">
        <v>101</v>
      </c>
      <c r="J119" s="139"/>
      <c r="K119" s="69" t="s">
        <v>1</v>
      </c>
      <c r="L119" s="70" t="s">
        <v>41</v>
      </c>
      <c r="M119" s="70" t="s">
        <v>102</v>
      </c>
      <c r="N119" s="70" t="s">
        <v>103</v>
      </c>
      <c r="O119" s="70" t="s">
        <v>104</v>
      </c>
      <c r="P119" s="70" t="s">
        <v>105</v>
      </c>
      <c r="Q119" s="70" t="s">
        <v>106</v>
      </c>
      <c r="R119" s="71" t="s">
        <v>107</v>
      </c>
      <c r="S119" s="134"/>
      <c r="T119" s="134"/>
      <c r="U119" s="134"/>
      <c r="V119" s="134"/>
      <c r="W119" s="134"/>
      <c r="X119" s="134"/>
      <c r="Y119" s="134"/>
      <c r="Z119" s="134"/>
      <c r="AA119" s="134"/>
      <c r="AB119" s="134"/>
      <c r="AC119" s="134"/>
    </row>
    <row r="120" spans="1:63" s="2" customFormat="1" ht="22.9" customHeight="1">
      <c r="A120" s="29"/>
      <c r="B120" s="30"/>
      <c r="C120" s="76" t="s">
        <v>108</v>
      </c>
      <c r="D120" s="31"/>
      <c r="E120" s="31"/>
      <c r="F120" s="31"/>
      <c r="G120" s="31"/>
      <c r="H120" s="31"/>
      <c r="I120" s="31"/>
      <c r="J120" s="34"/>
      <c r="K120" s="72"/>
      <c r="L120" s="140"/>
      <c r="M120" s="73"/>
      <c r="N120" s="141" t="e">
        <f>N121+N168+N219+N244+N269+N275+N281+N283</f>
        <v>#REF!</v>
      </c>
      <c r="O120" s="73"/>
      <c r="P120" s="141" t="e">
        <f>P121+P168+P219+P244+P269+P275+P281+P283</f>
        <v>#REF!</v>
      </c>
      <c r="Q120" s="73"/>
      <c r="R120" s="142" t="e">
        <f>R121+R168+R219+R244+R269+R275+R281+R283</f>
        <v>#REF!</v>
      </c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R120" s="13" t="s">
        <v>76</v>
      </c>
      <c r="AS120" s="13" t="s">
        <v>89</v>
      </c>
      <c r="BI120" s="143" t="e">
        <f>BI121+BI168+BI219+BI244+BI269+BI275+BI281+BI283</f>
        <v>#REF!</v>
      </c>
    </row>
    <row r="121" spans="1:63" s="11" customFormat="1" ht="25.9" customHeight="1">
      <c r="B121" s="144"/>
      <c r="C121" s="145"/>
      <c r="D121" s="146" t="s">
        <v>76</v>
      </c>
      <c r="E121" s="147" t="s">
        <v>109</v>
      </c>
      <c r="F121" s="147" t="s">
        <v>110</v>
      </c>
      <c r="G121" s="145"/>
      <c r="H121" s="148"/>
      <c r="I121" s="145"/>
      <c r="J121" s="149"/>
      <c r="K121" s="150"/>
      <c r="L121" s="151"/>
      <c r="M121" s="151"/>
      <c r="N121" s="152" t="e">
        <f>SUM(N122:N167)</f>
        <v>#REF!</v>
      </c>
      <c r="O121" s="151"/>
      <c r="P121" s="152" t="e">
        <f>SUM(P122:P167)</f>
        <v>#REF!</v>
      </c>
      <c r="Q121" s="151"/>
      <c r="R121" s="153" t="e">
        <f>SUM(R122:R167)</f>
        <v>#REF!</v>
      </c>
      <c r="AP121" s="154" t="s">
        <v>82</v>
      </c>
      <c r="AR121" s="155" t="s">
        <v>76</v>
      </c>
      <c r="AS121" s="155" t="s">
        <v>77</v>
      </c>
      <c r="AW121" s="154" t="s">
        <v>111</v>
      </c>
      <c r="BI121" s="156" t="e">
        <f>SUM(BI122:BI167)</f>
        <v>#REF!</v>
      </c>
    </row>
    <row r="122" spans="1:63" s="2" customFormat="1" ht="24.2" customHeight="1">
      <c r="A122" s="29"/>
      <c r="B122" s="30"/>
      <c r="C122" s="157" t="s">
        <v>82</v>
      </c>
      <c r="D122" s="157" t="s">
        <v>112</v>
      </c>
      <c r="E122" s="158" t="s">
        <v>113</v>
      </c>
      <c r="F122" s="159" t="s">
        <v>114</v>
      </c>
      <c r="G122" s="160" t="s">
        <v>115</v>
      </c>
      <c r="H122" s="161"/>
      <c r="I122" s="162"/>
      <c r="J122" s="34"/>
      <c r="K122" s="163" t="s">
        <v>1</v>
      </c>
      <c r="L122" s="164" t="s">
        <v>42</v>
      </c>
      <c r="M122" s="65"/>
      <c r="N122" s="165" t="e">
        <f>M122*#REF!</f>
        <v>#REF!</v>
      </c>
      <c r="O122" s="165">
        <v>0</v>
      </c>
      <c r="P122" s="165" t="e">
        <f>O122*#REF!</f>
        <v>#REF!</v>
      </c>
      <c r="Q122" s="165">
        <v>0</v>
      </c>
      <c r="R122" s="166" t="e">
        <f>Q122*#REF!</f>
        <v>#REF!</v>
      </c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P122" s="167" t="s">
        <v>116</v>
      </c>
      <c r="AR122" s="167" t="s">
        <v>112</v>
      </c>
      <c r="AS122" s="167" t="s">
        <v>82</v>
      </c>
      <c r="AW122" s="13" t="s">
        <v>111</v>
      </c>
      <c r="BC122" s="168" t="e">
        <f>IF(L122="základní",#REF!,0)</f>
        <v>#REF!</v>
      </c>
      <c r="BD122" s="168">
        <f>IF(L122="snížená",#REF!,0)</f>
        <v>0</v>
      </c>
      <c r="BE122" s="168">
        <f>IF(L122="zákl. přenesená",#REF!,0)</f>
        <v>0</v>
      </c>
      <c r="BF122" s="168">
        <f>IF(L122="sníž. přenesená",#REF!,0)</f>
        <v>0</v>
      </c>
      <c r="BG122" s="168">
        <f>IF(L122="nulová",#REF!,0)</f>
        <v>0</v>
      </c>
      <c r="BH122" s="13" t="s">
        <v>82</v>
      </c>
      <c r="BI122" s="168" t="e">
        <f>ROUND(H122*#REF!,2)</f>
        <v>#REF!</v>
      </c>
      <c r="BJ122" s="13" t="s">
        <v>116</v>
      </c>
      <c r="BK122" s="167" t="s">
        <v>117</v>
      </c>
    </row>
    <row r="123" spans="1:63" s="2" customFormat="1" ht="60" customHeight="1">
      <c r="A123" s="29"/>
      <c r="B123" s="30"/>
      <c r="C123" s="31"/>
      <c r="D123" s="169" t="s">
        <v>118</v>
      </c>
      <c r="E123" s="31"/>
      <c r="F123" s="170" t="s">
        <v>119</v>
      </c>
      <c r="G123" s="31"/>
      <c r="H123" s="171"/>
      <c r="I123" s="31"/>
      <c r="J123" s="34"/>
      <c r="K123" s="172"/>
      <c r="L123" s="173"/>
      <c r="M123" s="65"/>
      <c r="N123" s="65"/>
      <c r="O123" s="65"/>
      <c r="P123" s="65"/>
      <c r="Q123" s="65"/>
      <c r="R123" s="66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R123" s="13" t="s">
        <v>118</v>
      </c>
      <c r="AS123" s="13" t="s">
        <v>82</v>
      </c>
    </row>
    <row r="124" spans="1:63" s="2" customFormat="1" ht="24.2" customHeight="1">
      <c r="A124" s="29"/>
      <c r="B124" s="30"/>
      <c r="C124" s="157" t="s">
        <v>84</v>
      </c>
      <c r="D124" s="157" t="s">
        <v>112</v>
      </c>
      <c r="E124" s="158" t="s">
        <v>120</v>
      </c>
      <c r="F124" s="159" t="s">
        <v>121</v>
      </c>
      <c r="G124" s="160" t="s">
        <v>115</v>
      </c>
      <c r="H124" s="161"/>
      <c r="I124" s="162"/>
      <c r="J124" s="34"/>
      <c r="K124" s="163" t="s">
        <v>1</v>
      </c>
      <c r="L124" s="164" t="s">
        <v>42</v>
      </c>
      <c r="M124" s="65"/>
      <c r="N124" s="165" t="e">
        <f>M124*#REF!</f>
        <v>#REF!</v>
      </c>
      <c r="O124" s="165">
        <v>0</v>
      </c>
      <c r="P124" s="165" t="e">
        <f>O124*#REF!</f>
        <v>#REF!</v>
      </c>
      <c r="Q124" s="165">
        <v>0</v>
      </c>
      <c r="R124" s="166" t="e">
        <f>Q124*#REF!</f>
        <v>#REF!</v>
      </c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P124" s="167" t="s">
        <v>116</v>
      </c>
      <c r="AR124" s="167" t="s">
        <v>112</v>
      </c>
      <c r="AS124" s="167" t="s">
        <v>82</v>
      </c>
      <c r="AW124" s="13" t="s">
        <v>111</v>
      </c>
      <c r="BC124" s="168" t="e">
        <f>IF(L124="základní",#REF!,0)</f>
        <v>#REF!</v>
      </c>
      <c r="BD124" s="168">
        <f>IF(L124="snížená",#REF!,0)</f>
        <v>0</v>
      </c>
      <c r="BE124" s="168">
        <f>IF(L124="zákl. přenesená",#REF!,0)</f>
        <v>0</v>
      </c>
      <c r="BF124" s="168">
        <f>IF(L124="sníž. přenesená",#REF!,0)</f>
        <v>0</v>
      </c>
      <c r="BG124" s="168">
        <f>IF(L124="nulová",#REF!,0)</f>
        <v>0</v>
      </c>
      <c r="BH124" s="13" t="s">
        <v>82</v>
      </c>
      <c r="BI124" s="168" t="e">
        <f>ROUND(H124*#REF!,2)</f>
        <v>#REF!</v>
      </c>
      <c r="BJ124" s="13" t="s">
        <v>116</v>
      </c>
      <c r="BK124" s="167" t="s">
        <v>122</v>
      </c>
    </row>
    <row r="125" spans="1:63" s="2" customFormat="1" ht="104.1" customHeight="1">
      <c r="A125" s="29"/>
      <c r="B125" s="30"/>
      <c r="C125" s="31"/>
      <c r="D125" s="169" t="s">
        <v>118</v>
      </c>
      <c r="E125" s="31"/>
      <c r="F125" s="170" t="s">
        <v>123</v>
      </c>
      <c r="G125" s="31"/>
      <c r="H125" s="171"/>
      <c r="I125" s="31"/>
      <c r="J125" s="34"/>
      <c r="K125" s="172"/>
      <c r="L125" s="173"/>
      <c r="M125" s="65"/>
      <c r="N125" s="65"/>
      <c r="O125" s="65"/>
      <c r="P125" s="65"/>
      <c r="Q125" s="65"/>
      <c r="R125" s="66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R125" s="13" t="s">
        <v>118</v>
      </c>
      <c r="AS125" s="13" t="s">
        <v>82</v>
      </c>
    </row>
    <row r="126" spans="1:63" s="2" customFormat="1" ht="24.2" customHeight="1">
      <c r="A126" s="29"/>
      <c r="B126" s="30"/>
      <c r="C126" s="157" t="s">
        <v>124</v>
      </c>
      <c r="D126" s="157" t="s">
        <v>112</v>
      </c>
      <c r="E126" s="158" t="s">
        <v>125</v>
      </c>
      <c r="F126" s="159" t="s">
        <v>126</v>
      </c>
      <c r="G126" s="160" t="s">
        <v>115</v>
      </c>
      <c r="H126" s="161"/>
      <c r="I126" s="162"/>
      <c r="J126" s="34"/>
      <c r="K126" s="163" t="s">
        <v>1</v>
      </c>
      <c r="L126" s="164" t="s">
        <v>42</v>
      </c>
      <c r="M126" s="65"/>
      <c r="N126" s="165" t="e">
        <f>M126*#REF!</f>
        <v>#REF!</v>
      </c>
      <c r="O126" s="165">
        <v>0</v>
      </c>
      <c r="P126" s="165" t="e">
        <f>O126*#REF!</f>
        <v>#REF!</v>
      </c>
      <c r="Q126" s="165">
        <v>0</v>
      </c>
      <c r="R126" s="166" t="e">
        <f>Q126*#REF!</f>
        <v>#REF!</v>
      </c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P126" s="167" t="s">
        <v>116</v>
      </c>
      <c r="AR126" s="167" t="s">
        <v>112</v>
      </c>
      <c r="AS126" s="167" t="s">
        <v>82</v>
      </c>
      <c r="AW126" s="13" t="s">
        <v>111</v>
      </c>
      <c r="BC126" s="168" t="e">
        <f>IF(L126="základní",#REF!,0)</f>
        <v>#REF!</v>
      </c>
      <c r="BD126" s="168">
        <f>IF(L126="snížená",#REF!,0)</f>
        <v>0</v>
      </c>
      <c r="BE126" s="168">
        <f>IF(L126="zákl. přenesená",#REF!,0)</f>
        <v>0</v>
      </c>
      <c r="BF126" s="168">
        <f>IF(L126="sníž. přenesená",#REF!,0)</f>
        <v>0</v>
      </c>
      <c r="BG126" s="168">
        <f>IF(L126="nulová",#REF!,0)</f>
        <v>0</v>
      </c>
      <c r="BH126" s="13" t="s">
        <v>82</v>
      </c>
      <c r="BI126" s="168" t="e">
        <f>ROUND(H126*#REF!,2)</f>
        <v>#REF!</v>
      </c>
      <c r="BJ126" s="13" t="s">
        <v>116</v>
      </c>
      <c r="BK126" s="167" t="s">
        <v>127</v>
      </c>
    </row>
    <row r="127" spans="1:63" s="2" customFormat="1" ht="104.1" customHeight="1">
      <c r="A127" s="29"/>
      <c r="B127" s="30"/>
      <c r="C127" s="31"/>
      <c r="D127" s="169" t="s">
        <v>118</v>
      </c>
      <c r="E127" s="31"/>
      <c r="F127" s="170" t="s">
        <v>128</v>
      </c>
      <c r="G127" s="31"/>
      <c r="H127" s="171"/>
      <c r="I127" s="31"/>
      <c r="J127" s="34"/>
      <c r="K127" s="172"/>
      <c r="L127" s="173"/>
      <c r="M127" s="65"/>
      <c r="N127" s="65"/>
      <c r="O127" s="65"/>
      <c r="P127" s="65"/>
      <c r="Q127" s="65"/>
      <c r="R127" s="66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R127" s="13" t="s">
        <v>118</v>
      </c>
      <c r="AS127" s="13" t="s">
        <v>82</v>
      </c>
    </row>
    <row r="128" spans="1:63" s="2" customFormat="1" ht="33" customHeight="1">
      <c r="A128" s="29"/>
      <c r="B128" s="30"/>
      <c r="C128" s="174" t="s">
        <v>116</v>
      </c>
      <c r="D128" s="174" t="s">
        <v>129</v>
      </c>
      <c r="E128" s="175" t="s">
        <v>130</v>
      </c>
      <c r="F128" s="176" t="s">
        <v>131</v>
      </c>
      <c r="G128" s="177" t="s">
        <v>132</v>
      </c>
      <c r="H128" s="178"/>
      <c r="I128" s="179"/>
      <c r="J128" s="180"/>
      <c r="K128" s="181" t="s">
        <v>1</v>
      </c>
      <c r="L128" s="182" t="s">
        <v>42</v>
      </c>
      <c r="M128" s="65"/>
      <c r="N128" s="165" t="e">
        <f>M128*#REF!</f>
        <v>#REF!</v>
      </c>
      <c r="O128" s="165">
        <v>0</v>
      </c>
      <c r="P128" s="165" t="e">
        <f>O128*#REF!</f>
        <v>#REF!</v>
      </c>
      <c r="Q128" s="165">
        <v>0</v>
      </c>
      <c r="R128" s="166" t="e">
        <f>Q128*#REF!</f>
        <v>#REF!</v>
      </c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P128" s="167" t="s">
        <v>133</v>
      </c>
      <c r="AR128" s="167" t="s">
        <v>129</v>
      </c>
      <c r="AS128" s="167" t="s">
        <v>82</v>
      </c>
      <c r="AW128" s="13" t="s">
        <v>111</v>
      </c>
      <c r="BC128" s="168" t="e">
        <f>IF(L128="základní",#REF!,0)</f>
        <v>#REF!</v>
      </c>
      <c r="BD128" s="168">
        <f>IF(L128="snížená",#REF!,0)</f>
        <v>0</v>
      </c>
      <c r="BE128" s="168">
        <f>IF(L128="zákl. přenesená",#REF!,0)</f>
        <v>0</v>
      </c>
      <c r="BF128" s="168">
        <f>IF(L128="sníž. přenesená",#REF!,0)</f>
        <v>0</v>
      </c>
      <c r="BG128" s="168">
        <f>IF(L128="nulová",#REF!,0)</f>
        <v>0</v>
      </c>
      <c r="BH128" s="13" t="s">
        <v>82</v>
      </c>
      <c r="BI128" s="168" t="e">
        <f>ROUND(H128*#REF!,2)</f>
        <v>#REF!</v>
      </c>
      <c r="BJ128" s="13" t="s">
        <v>116</v>
      </c>
      <c r="BK128" s="167" t="s">
        <v>134</v>
      </c>
    </row>
    <row r="129" spans="1:63" s="2" customFormat="1" ht="48.75">
      <c r="A129" s="29"/>
      <c r="B129" s="30"/>
      <c r="C129" s="31"/>
      <c r="D129" s="169" t="s">
        <v>118</v>
      </c>
      <c r="E129" s="31"/>
      <c r="F129" s="170" t="s">
        <v>135</v>
      </c>
      <c r="G129" s="31"/>
      <c r="H129" s="171"/>
      <c r="I129" s="31"/>
      <c r="J129" s="34"/>
      <c r="K129" s="172"/>
      <c r="L129" s="173"/>
      <c r="M129" s="65"/>
      <c r="N129" s="65"/>
      <c r="O129" s="65"/>
      <c r="P129" s="65"/>
      <c r="Q129" s="65"/>
      <c r="R129" s="66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R129" s="13" t="s">
        <v>118</v>
      </c>
      <c r="AS129" s="13" t="s">
        <v>82</v>
      </c>
    </row>
    <row r="130" spans="1:63" s="2" customFormat="1" ht="33" customHeight="1">
      <c r="A130" s="29"/>
      <c r="B130" s="30"/>
      <c r="C130" s="174" t="s">
        <v>136</v>
      </c>
      <c r="D130" s="174" t="s">
        <v>129</v>
      </c>
      <c r="E130" s="175" t="s">
        <v>137</v>
      </c>
      <c r="F130" s="176" t="s">
        <v>138</v>
      </c>
      <c r="G130" s="177" t="s">
        <v>132</v>
      </c>
      <c r="H130" s="178"/>
      <c r="I130" s="179"/>
      <c r="J130" s="180"/>
      <c r="K130" s="181" t="s">
        <v>1</v>
      </c>
      <c r="L130" s="182" t="s">
        <v>42</v>
      </c>
      <c r="M130" s="65"/>
      <c r="N130" s="165" t="e">
        <f>M130*#REF!</f>
        <v>#REF!</v>
      </c>
      <c r="O130" s="165">
        <v>0</v>
      </c>
      <c r="P130" s="165" t="e">
        <f>O130*#REF!</f>
        <v>#REF!</v>
      </c>
      <c r="Q130" s="165">
        <v>0</v>
      </c>
      <c r="R130" s="166" t="e">
        <f>Q130*#REF!</f>
        <v>#REF!</v>
      </c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P130" s="167" t="s">
        <v>133</v>
      </c>
      <c r="AR130" s="167" t="s">
        <v>129</v>
      </c>
      <c r="AS130" s="167" t="s">
        <v>82</v>
      </c>
      <c r="AW130" s="13" t="s">
        <v>111</v>
      </c>
      <c r="BC130" s="168" t="e">
        <f>IF(L130="základní",#REF!,0)</f>
        <v>#REF!</v>
      </c>
      <c r="BD130" s="168">
        <f>IF(L130="snížená",#REF!,0)</f>
        <v>0</v>
      </c>
      <c r="BE130" s="168">
        <f>IF(L130="zákl. přenesená",#REF!,0)</f>
        <v>0</v>
      </c>
      <c r="BF130" s="168">
        <f>IF(L130="sníž. přenesená",#REF!,0)</f>
        <v>0</v>
      </c>
      <c r="BG130" s="168">
        <f>IF(L130="nulová",#REF!,0)</f>
        <v>0</v>
      </c>
      <c r="BH130" s="13" t="s">
        <v>82</v>
      </c>
      <c r="BI130" s="168" t="e">
        <f>ROUND(H130*#REF!,2)</f>
        <v>#REF!</v>
      </c>
      <c r="BJ130" s="13" t="s">
        <v>116</v>
      </c>
      <c r="BK130" s="167" t="s">
        <v>139</v>
      </c>
    </row>
    <row r="131" spans="1:63" s="2" customFormat="1" ht="48.75">
      <c r="A131" s="29"/>
      <c r="B131" s="30"/>
      <c r="C131" s="31"/>
      <c r="D131" s="169" t="s">
        <v>118</v>
      </c>
      <c r="E131" s="31"/>
      <c r="F131" s="170" t="s">
        <v>135</v>
      </c>
      <c r="G131" s="31"/>
      <c r="H131" s="171"/>
      <c r="I131" s="31"/>
      <c r="J131" s="34"/>
      <c r="K131" s="172"/>
      <c r="L131" s="173"/>
      <c r="M131" s="65"/>
      <c r="N131" s="65"/>
      <c r="O131" s="65"/>
      <c r="P131" s="65"/>
      <c r="Q131" s="65"/>
      <c r="R131" s="66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R131" s="13" t="s">
        <v>118</v>
      </c>
      <c r="AS131" s="13" t="s">
        <v>82</v>
      </c>
    </row>
    <row r="132" spans="1:63" s="2" customFormat="1" ht="24.2" customHeight="1">
      <c r="A132" s="29"/>
      <c r="B132" s="30"/>
      <c r="C132" s="157" t="s">
        <v>140</v>
      </c>
      <c r="D132" s="157" t="s">
        <v>112</v>
      </c>
      <c r="E132" s="158" t="s">
        <v>141</v>
      </c>
      <c r="F132" s="159" t="s">
        <v>142</v>
      </c>
      <c r="G132" s="160" t="s">
        <v>115</v>
      </c>
      <c r="H132" s="161"/>
      <c r="I132" s="162"/>
      <c r="J132" s="34"/>
      <c r="K132" s="163" t="s">
        <v>1</v>
      </c>
      <c r="L132" s="164" t="s">
        <v>42</v>
      </c>
      <c r="M132" s="65"/>
      <c r="N132" s="165" t="e">
        <f>M132*#REF!</f>
        <v>#REF!</v>
      </c>
      <c r="O132" s="165">
        <v>0</v>
      </c>
      <c r="P132" s="165" t="e">
        <f>O132*#REF!</f>
        <v>#REF!</v>
      </c>
      <c r="Q132" s="165">
        <v>0</v>
      </c>
      <c r="R132" s="166" t="e">
        <f>Q132*#REF!</f>
        <v>#REF!</v>
      </c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P132" s="167" t="s">
        <v>116</v>
      </c>
      <c r="AR132" s="167" t="s">
        <v>112</v>
      </c>
      <c r="AS132" s="167" t="s">
        <v>82</v>
      </c>
      <c r="AW132" s="13" t="s">
        <v>111</v>
      </c>
      <c r="BC132" s="168" t="e">
        <f>IF(L132="základní",#REF!,0)</f>
        <v>#REF!</v>
      </c>
      <c r="BD132" s="168">
        <f>IF(L132="snížená",#REF!,0)</f>
        <v>0</v>
      </c>
      <c r="BE132" s="168">
        <f>IF(L132="zákl. přenesená",#REF!,0)</f>
        <v>0</v>
      </c>
      <c r="BF132" s="168">
        <f>IF(L132="sníž. přenesená",#REF!,0)</f>
        <v>0</v>
      </c>
      <c r="BG132" s="168">
        <f>IF(L132="nulová",#REF!,0)</f>
        <v>0</v>
      </c>
      <c r="BH132" s="13" t="s">
        <v>82</v>
      </c>
      <c r="BI132" s="168" t="e">
        <f>ROUND(H132*#REF!,2)</f>
        <v>#REF!</v>
      </c>
      <c r="BJ132" s="13" t="s">
        <v>116</v>
      </c>
      <c r="BK132" s="167" t="s">
        <v>143</v>
      </c>
    </row>
    <row r="133" spans="1:63" s="2" customFormat="1" ht="60" customHeight="1">
      <c r="A133" s="29"/>
      <c r="B133" s="30"/>
      <c r="C133" s="31"/>
      <c r="D133" s="169" t="s">
        <v>118</v>
      </c>
      <c r="E133" s="31"/>
      <c r="F133" s="170" t="s">
        <v>119</v>
      </c>
      <c r="G133" s="31"/>
      <c r="H133" s="171"/>
      <c r="I133" s="31"/>
      <c r="J133" s="34"/>
      <c r="K133" s="172"/>
      <c r="L133" s="173"/>
      <c r="M133" s="65"/>
      <c r="N133" s="65"/>
      <c r="O133" s="65"/>
      <c r="P133" s="65"/>
      <c r="Q133" s="65"/>
      <c r="R133" s="66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R133" s="13" t="s">
        <v>118</v>
      </c>
      <c r="AS133" s="13" t="s">
        <v>82</v>
      </c>
    </row>
    <row r="134" spans="1:63" s="2" customFormat="1" ht="16.5" customHeight="1">
      <c r="A134" s="29"/>
      <c r="B134" s="30"/>
      <c r="C134" s="157" t="s">
        <v>144</v>
      </c>
      <c r="D134" s="157" t="s">
        <v>112</v>
      </c>
      <c r="E134" s="158" t="s">
        <v>145</v>
      </c>
      <c r="F134" s="159" t="s">
        <v>146</v>
      </c>
      <c r="G134" s="160" t="s">
        <v>115</v>
      </c>
      <c r="H134" s="161"/>
      <c r="I134" s="162"/>
      <c r="J134" s="34"/>
      <c r="K134" s="163" t="s">
        <v>1</v>
      </c>
      <c r="L134" s="164" t="s">
        <v>42</v>
      </c>
      <c r="M134" s="65"/>
      <c r="N134" s="165" t="e">
        <f>M134*#REF!</f>
        <v>#REF!</v>
      </c>
      <c r="O134" s="165">
        <v>0</v>
      </c>
      <c r="P134" s="165" t="e">
        <f>O134*#REF!</f>
        <v>#REF!</v>
      </c>
      <c r="Q134" s="165">
        <v>0</v>
      </c>
      <c r="R134" s="166" t="e">
        <f>Q134*#REF!</f>
        <v>#REF!</v>
      </c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P134" s="167" t="s">
        <v>116</v>
      </c>
      <c r="AR134" s="167" t="s">
        <v>112</v>
      </c>
      <c r="AS134" s="167" t="s">
        <v>82</v>
      </c>
      <c r="AW134" s="13" t="s">
        <v>111</v>
      </c>
      <c r="BC134" s="168" t="e">
        <f>IF(L134="základní",#REF!,0)</f>
        <v>#REF!</v>
      </c>
      <c r="BD134" s="168">
        <f>IF(L134="snížená",#REF!,0)</f>
        <v>0</v>
      </c>
      <c r="BE134" s="168">
        <f>IF(L134="zákl. přenesená",#REF!,0)</f>
        <v>0</v>
      </c>
      <c r="BF134" s="168">
        <f>IF(L134="sníž. přenesená",#REF!,0)</f>
        <v>0</v>
      </c>
      <c r="BG134" s="168">
        <f>IF(L134="nulová",#REF!,0)</f>
        <v>0</v>
      </c>
      <c r="BH134" s="13" t="s">
        <v>82</v>
      </c>
      <c r="BI134" s="168" t="e">
        <f>ROUND(H134*#REF!,2)</f>
        <v>#REF!</v>
      </c>
      <c r="BJ134" s="13" t="s">
        <v>116</v>
      </c>
      <c r="BK134" s="167" t="s">
        <v>147</v>
      </c>
    </row>
    <row r="135" spans="1:63" s="2" customFormat="1" ht="104.1" customHeight="1">
      <c r="A135" s="29"/>
      <c r="B135" s="30"/>
      <c r="C135" s="31"/>
      <c r="D135" s="169" t="s">
        <v>118</v>
      </c>
      <c r="E135" s="31"/>
      <c r="F135" s="170" t="s">
        <v>148</v>
      </c>
      <c r="G135" s="31"/>
      <c r="H135" s="171"/>
      <c r="I135" s="31"/>
      <c r="J135" s="34"/>
      <c r="K135" s="172"/>
      <c r="L135" s="173"/>
      <c r="M135" s="65"/>
      <c r="N135" s="65"/>
      <c r="O135" s="65"/>
      <c r="P135" s="65"/>
      <c r="Q135" s="65"/>
      <c r="R135" s="66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R135" s="13" t="s">
        <v>118</v>
      </c>
      <c r="AS135" s="13" t="s">
        <v>82</v>
      </c>
    </row>
    <row r="136" spans="1:63" s="2" customFormat="1" ht="24.2" customHeight="1">
      <c r="A136" s="29"/>
      <c r="B136" s="30"/>
      <c r="C136" s="174" t="s">
        <v>133</v>
      </c>
      <c r="D136" s="174" t="s">
        <v>129</v>
      </c>
      <c r="E136" s="175" t="s">
        <v>149</v>
      </c>
      <c r="F136" s="176" t="s">
        <v>150</v>
      </c>
      <c r="G136" s="177" t="s">
        <v>132</v>
      </c>
      <c r="H136" s="178"/>
      <c r="I136" s="179"/>
      <c r="J136" s="180"/>
      <c r="K136" s="181" t="s">
        <v>1</v>
      </c>
      <c r="L136" s="182" t="s">
        <v>42</v>
      </c>
      <c r="M136" s="65"/>
      <c r="N136" s="165" t="e">
        <f>M136*#REF!</f>
        <v>#REF!</v>
      </c>
      <c r="O136" s="165">
        <v>0</v>
      </c>
      <c r="P136" s="165" t="e">
        <f>O136*#REF!</f>
        <v>#REF!</v>
      </c>
      <c r="Q136" s="165">
        <v>0</v>
      </c>
      <c r="R136" s="166" t="e">
        <f>Q136*#REF!</f>
        <v>#REF!</v>
      </c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P136" s="167" t="s">
        <v>133</v>
      </c>
      <c r="AR136" s="167" t="s">
        <v>129</v>
      </c>
      <c r="AS136" s="167" t="s">
        <v>82</v>
      </c>
      <c r="AW136" s="13" t="s">
        <v>111</v>
      </c>
      <c r="BC136" s="168" t="e">
        <f>IF(L136="základní",#REF!,0)</f>
        <v>#REF!</v>
      </c>
      <c r="BD136" s="168">
        <f>IF(L136="snížená",#REF!,0)</f>
        <v>0</v>
      </c>
      <c r="BE136" s="168">
        <f>IF(L136="zákl. přenesená",#REF!,0)</f>
        <v>0</v>
      </c>
      <c r="BF136" s="168">
        <f>IF(L136="sníž. přenesená",#REF!,0)</f>
        <v>0</v>
      </c>
      <c r="BG136" s="168">
        <f>IF(L136="nulová",#REF!,0)</f>
        <v>0</v>
      </c>
      <c r="BH136" s="13" t="s">
        <v>82</v>
      </c>
      <c r="BI136" s="168" t="e">
        <f>ROUND(H136*#REF!,2)</f>
        <v>#REF!</v>
      </c>
      <c r="BJ136" s="13" t="s">
        <v>116</v>
      </c>
      <c r="BK136" s="167" t="s">
        <v>151</v>
      </c>
    </row>
    <row r="137" spans="1:63" s="2" customFormat="1" ht="48.75">
      <c r="A137" s="29"/>
      <c r="B137" s="30"/>
      <c r="C137" s="31"/>
      <c r="D137" s="169" t="s">
        <v>118</v>
      </c>
      <c r="E137" s="31"/>
      <c r="F137" s="170" t="s">
        <v>152</v>
      </c>
      <c r="G137" s="31"/>
      <c r="H137" s="171"/>
      <c r="I137" s="31"/>
      <c r="J137" s="34"/>
      <c r="K137" s="172"/>
      <c r="L137" s="173"/>
      <c r="M137" s="65"/>
      <c r="N137" s="65"/>
      <c r="O137" s="65"/>
      <c r="P137" s="65"/>
      <c r="Q137" s="65"/>
      <c r="R137" s="66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R137" s="13" t="s">
        <v>118</v>
      </c>
      <c r="AS137" s="13" t="s">
        <v>82</v>
      </c>
    </row>
    <row r="138" spans="1:63" s="2" customFormat="1" ht="24.2" customHeight="1">
      <c r="A138" s="29"/>
      <c r="B138" s="30"/>
      <c r="C138" s="174" t="s">
        <v>153</v>
      </c>
      <c r="D138" s="174" t="s">
        <v>129</v>
      </c>
      <c r="E138" s="175" t="s">
        <v>154</v>
      </c>
      <c r="F138" s="176" t="s">
        <v>155</v>
      </c>
      <c r="G138" s="177" t="s">
        <v>132</v>
      </c>
      <c r="H138" s="178"/>
      <c r="I138" s="179"/>
      <c r="J138" s="180"/>
      <c r="K138" s="181" t="s">
        <v>1</v>
      </c>
      <c r="L138" s="182" t="s">
        <v>42</v>
      </c>
      <c r="M138" s="65"/>
      <c r="N138" s="165" t="e">
        <f>M138*#REF!</f>
        <v>#REF!</v>
      </c>
      <c r="O138" s="165">
        <v>0</v>
      </c>
      <c r="P138" s="165" t="e">
        <f>O138*#REF!</f>
        <v>#REF!</v>
      </c>
      <c r="Q138" s="165">
        <v>0</v>
      </c>
      <c r="R138" s="166" t="e">
        <f>Q138*#REF!</f>
        <v>#REF!</v>
      </c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P138" s="167" t="s">
        <v>133</v>
      </c>
      <c r="AR138" s="167" t="s">
        <v>129</v>
      </c>
      <c r="AS138" s="167" t="s">
        <v>82</v>
      </c>
      <c r="AW138" s="13" t="s">
        <v>111</v>
      </c>
      <c r="BC138" s="168" t="e">
        <f>IF(L138="základní",#REF!,0)</f>
        <v>#REF!</v>
      </c>
      <c r="BD138" s="168">
        <f>IF(L138="snížená",#REF!,0)</f>
        <v>0</v>
      </c>
      <c r="BE138" s="168">
        <f>IF(L138="zákl. přenesená",#REF!,0)</f>
        <v>0</v>
      </c>
      <c r="BF138" s="168">
        <f>IF(L138="sníž. přenesená",#REF!,0)</f>
        <v>0</v>
      </c>
      <c r="BG138" s="168">
        <f>IF(L138="nulová",#REF!,0)</f>
        <v>0</v>
      </c>
      <c r="BH138" s="13" t="s">
        <v>82</v>
      </c>
      <c r="BI138" s="168" t="e">
        <f>ROUND(H138*#REF!,2)</f>
        <v>#REF!</v>
      </c>
      <c r="BJ138" s="13" t="s">
        <v>116</v>
      </c>
      <c r="BK138" s="167" t="s">
        <v>156</v>
      </c>
    </row>
    <row r="139" spans="1:63" s="2" customFormat="1" ht="48.75">
      <c r="A139" s="29"/>
      <c r="B139" s="30"/>
      <c r="C139" s="31"/>
      <c r="D139" s="169" t="s">
        <v>118</v>
      </c>
      <c r="E139" s="31"/>
      <c r="F139" s="170" t="s">
        <v>152</v>
      </c>
      <c r="G139" s="31"/>
      <c r="H139" s="171"/>
      <c r="I139" s="31"/>
      <c r="J139" s="34"/>
      <c r="K139" s="172"/>
      <c r="L139" s="173"/>
      <c r="M139" s="65"/>
      <c r="N139" s="65"/>
      <c r="O139" s="65"/>
      <c r="P139" s="65"/>
      <c r="Q139" s="65"/>
      <c r="R139" s="66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R139" s="13" t="s">
        <v>118</v>
      </c>
      <c r="AS139" s="13" t="s">
        <v>82</v>
      </c>
    </row>
    <row r="140" spans="1:63" s="2" customFormat="1" ht="24.2" customHeight="1">
      <c r="A140" s="29"/>
      <c r="B140" s="30"/>
      <c r="C140" s="157" t="s">
        <v>157</v>
      </c>
      <c r="D140" s="157" t="s">
        <v>112</v>
      </c>
      <c r="E140" s="158" t="s">
        <v>158</v>
      </c>
      <c r="F140" s="159" t="s">
        <v>159</v>
      </c>
      <c r="G140" s="160" t="s">
        <v>115</v>
      </c>
      <c r="H140" s="161"/>
      <c r="I140" s="162"/>
      <c r="J140" s="34"/>
      <c r="K140" s="163" t="s">
        <v>1</v>
      </c>
      <c r="L140" s="164" t="s">
        <v>42</v>
      </c>
      <c r="M140" s="65"/>
      <c r="N140" s="165" t="e">
        <f>M140*#REF!</f>
        <v>#REF!</v>
      </c>
      <c r="O140" s="165">
        <v>0</v>
      </c>
      <c r="P140" s="165" t="e">
        <f>O140*#REF!</f>
        <v>#REF!</v>
      </c>
      <c r="Q140" s="165">
        <v>0</v>
      </c>
      <c r="R140" s="166" t="e">
        <f>Q140*#REF!</f>
        <v>#REF!</v>
      </c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P140" s="167" t="s">
        <v>116</v>
      </c>
      <c r="AR140" s="167" t="s">
        <v>112</v>
      </c>
      <c r="AS140" s="167" t="s">
        <v>82</v>
      </c>
      <c r="AW140" s="13" t="s">
        <v>111</v>
      </c>
      <c r="BC140" s="168" t="e">
        <f>IF(L140="základní",#REF!,0)</f>
        <v>#REF!</v>
      </c>
      <c r="BD140" s="168">
        <f>IF(L140="snížená",#REF!,0)</f>
        <v>0</v>
      </c>
      <c r="BE140" s="168">
        <f>IF(L140="zákl. přenesená",#REF!,0)</f>
        <v>0</v>
      </c>
      <c r="BF140" s="168">
        <f>IF(L140="sníž. přenesená",#REF!,0)</f>
        <v>0</v>
      </c>
      <c r="BG140" s="168">
        <f>IF(L140="nulová",#REF!,0)</f>
        <v>0</v>
      </c>
      <c r="BH140" s="13" t="s">
        <v>82</v>
      </c>
      <c r="BI140" s="168" t="e">
        <f>ROUND(H140*#REF!,2)</f>
        <v>#REF!</v>
      </c>
      <c r="BJ140" s="13" t="s">
        <v>116</v>
      </c>
      <c r="BK140" s="167" t="s">
        <v>160</v>
      </c>
    </row>
    <row r="141" spans="1:63" s="2" customFormat="1" ht="60" customHeight="1">
      <c r="A141" s="29"/>
      <c r="B141" s="30"/>
      <c r="C141" s="31"/>
      <c r="D141" s="169" t="s">
        <v>118</v>
      </c>
      <c r="E141" s="31"/>
      <c r="F141" s="170" t="s">
        <v>119</v>
      </c>
      <c r="G141" s="31"/>
      <c r="H141" s="171"/>
      <c r="I141" s="31"/>
      <c r="J141" s="34"/>
      <c r="K141" s="172"/>
      <c r="L141" s="173"/>
      <c r="M141" s="65"/>
      <c r="N141" s="65"/>
      <c r="O141" s="65"/>
      <c r="P141" s="65"/>
      <c r="Q141" s="65"/>
      <c r="R141" s="66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R141" s="13" t="s">
        <v>118</v>
      </c>
      <c r="AS141" s="13" t="s">
        <v>82</v>
      </c>
    </row>
    <row r="142" spans="1:63" s="2" customFormat="1" ht="16.5" customHeight="1">
      <c r="A142" s="29"/>
      <c r="B142" s="30"/>
      <c r="C142" s="157" t="s">
        <v>161</v>
      </c>
      <c r="D142" s="157" t="s">
        <v>112</v>
      </c>
      <c r="E142" s="158" t="s">
        <v>162</v>
      </c>
      <c r="F142" s="159" t="s">
        <v>163</v>
      </c>
      <c r="G142" s="160" t="s">
        <v>115</v>
      </c>
      <c r="H142" s="161"/>
      <c r="I142" s="162"/>
      <c r="J142" s="34"/>
      <c r="K142" s="163" t="s">
        <v>1</v>
      </c>
      <c r="L142" s="164" t="s">
        <v>42</v>
      </c>
      <c r="M142" s="65"/>
      <c r="N142" s="165" t="e">
        <f>M142*#REF!</f>
        <v>#REF!</v>
      </c>
      <c r="O142" s="165">
        <v>0</v>
      </c>
      <c r="P142" s="165" t="e">
        <f>O142*#REF!</f>
        <v>#REF!</v>
      </c>
      <c r="Q142" s="165">
        <v>0</v>
      </c>
      <c r="R142" s="166" t="e">
        <f>Q142*#REF!</f>
        <v>#REF!</v>
      </c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P142" s="167" t="s">
        <v>116</v>
      </c>
      <c r="AR142" s="167" t="s">
        <v>112</v>
      </c>
      <c r="AS142" s="167" t="s">
        <v>82</v>
      </c>
      <c r="AW142" s="13" t="s">
        <v>111</v>
      </c>
      <c r="BC142" s="168" t="e">
        <f>IF(L142="základní",#REF!,0)</f>
        <v>#REF!</v>
      </c>
      <c r="BD142" s="168">
        <f>IF(L142="snížená",#REF!,0)</f>
        <v>0</v>
      </c>
      <c r="BE142" s="168">
        <f>IF(L142="zákl. přenesená",#REF!,0)</f>
        <v>0</v>
      </c>
      <c r="BF142" s="168">
        <f>IF(L142="sníž. přenesená",#REF!,0)</f>
        <v>0</v>
      </c>
      <c r="BG142" s="168">
        <f>IF(L142="nulová",#REF!,0)</f>
        <v>0</v>
      </c>
      <c r="BH142" s="13" t="s">
        <v>82</v>
      </c>
      <c r="BI142" s="168" t="e">
        <f>ROUND(H142*#REF!,2)</f>
        <v>#REF!</v>
      </c>
      <c r="BJ142" s="13" t="s">
        <v>116</v>
      </c>
      <c r="BK142" s="167" t="s">
        <v>164</v>
      </c>
    </row>
    <row r="143" spans="1:63" s="2" customFormat="1" ht="60" customHeight="1">
      <c r="A143" s="29"/>
      <c r="B143" s="30"/>
      <c r="C143" s="31"/>
      <c r="D143" s="169" t="s">
        <v>118</v>
      </c>
      <c r="E143" s="31"/>
      <c r="F143" s="170" t="s">
        <v>165</v>
      </c>
      <c r="G143" s="31"/>
      <c r="H143" s="171"/>
      <c r="I143" s="31"/>
      <c r="J143" s="34"/>
      <c r="K143" s="172"/>
      <c r="L143" s="173"/>
      <c r="M143" s="65"/>
      <c r="N143" s="65"/>
      <c r="O143" s="65"/>
      <c r="P143" s="65"/>
      <c r="Q143" s="65"/>
      <c r="R143" s="66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R143" s="13" t="s">
        <v>118</v>
      </c>
      <c r="AS143" s="13" t="s">
        <v>82</v>
      </c>
    </row>
    <row r="144" spans="1:63" s="2" customFormat="1" ht="24.2" customHeight="1">
      <c r="A144" s="29"/>
      <c r="B144" s="30"/>
      <c r="C144" s="174" t="s">
        <v>166</v>
      </c>
      <c r="D144" s="174" t="s">
        <v>129</v>
      </c>
      <c r="E144" s="175" t="s">
        <v>167</v>
      </c>
      <c r="F144" s="176" t="s">
        <v>168</v>
      </c>
      <c r="G144" s="177" t="s">
        <v>169</v>
      </c>
      <c r="H144" s="178"/>
      <c r="I144" s="179"/>
      <c r="J144" s="180"/>
      <c r="K144" s="181" t="s">
        <v>1</v>
      </c>
      <c r="L144" s="182" t="s">
        <v>42</v>
      </c>
      <c r="M144" s="65"/>
      <c r="N144" s="165" t="e">
        <f>M144*#REF!</f>
        <v>#REF!</v>
      </c>
      <c r="O144" s="165">
        <v>0</v>
      </c>
      <c r="P144" s="165" t="e">
        <f>O144*#REF!</f>
        <v>#REF!</v>
      </c>
      <c r="Q144" s="165">
        <v>0</v>
      </c>
      <c r="R144" s="166" t="e">
        <f>Q144*#REF!</f>
        <v>#REF!</v>
      </c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P144" s="167" t="s">
        <v>133</v>
      </c>
      <c r="AR144" s="167" t="s">
        <v>129</v>
      </c>
      <c r="AS144" s="167" t="s">
        <v>82</v>
      </c>
      <c r="AW144" s="13" t="s">
        <v>111</v>
      </c>
      <c r="BC144" s="168" t="e">
        <f>IF(L144="základní",#REF!,0)</f>
        <v>#REF!</v>
      </c>
      <c r="BD144" s="168">
        <f>IF(L144="snížená",#REF!,0)</f>
        <v>0</v>
      </c>
      <c r="BE144" s="168">
        <f>IF(L144="zákl. přenesená",#REF!,0)</f>
        <v>0</v>
      </c>
      <c r="BF144" s="168">
        <f>IF(L144="sníž. přenesená",#REF!,0)</f>
        <v>0</v>
      </c>
      <c r="BG144" s="168">
        <f>IF(L144="nulová",#REF!,0)</f>
        <v>0</v>
      </c>
      <c r="BH144" s="13" t="s">
        <v>82</v>
      </c>
      <c r="BI144" s="168" t="e">
        <f>ROUND(H144*#REF!,2)</f>
        <v>#REF!</v>
      </c>
      <c r="BJ144" s="13" t="s">
        <v>116</v>
      </c>
      <c r="BK144" s="167" t="s">
        <v>170</v>
      </c>
    </row>
    <row r="145" spans="1:63" s="2" customFormat="1" ht="29.25">
      <c r="A145" s="29"/>
      <c r="B145" s="30"/>
      <c r="C145" s="31"/>
      <c r="D145" s="169" t="s">
        <v>118</v>
      </c>
      <c r="E145" s="31"/>
      <c r="F145" s="170" t="s">
        <v>171</v>
      </c>
      <c r="G145" s="31"/>
      <c r="H145" s="171"/>
      <c r="I145" s="31"/>
      <c r="J145" s="34"/>
      <c r="K145" s="172"/>
      <c r="L145" s="173"/>
      <c r="M145" s="65"/>
      <c r="N145" s="65"/>
      <c r="O145" s="65"/>
      <c r="P145" s="65"/>
      <c r="Q145" s="65"/>
      <c r="R145" s="66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R145" s="13" t="s">
        <v>118</v>
      </c>
      <c r="AS145" s="13" t="s">
        <v>82</v>
      </c>
    </row>
    <row r="146" spans="1:63" s="2" customFormat="1" ht="24.2" customHeight="1">
      <c r="A146" s="29"/>
      <c r="B146" s="30"/>
      <c r="C146" s="157" t="s">
        <v>172</v>
      </c>
      <c r="D146" s="157" t="s">
        <v>112</v>
      </c>
      <c r="E146" s="158" t="s">
        <v>173</v>
      </c>
      <c r="F146" s="159" t="s">
        <v>174</v>
      </c>
      <c r="G146" s="160" t="s">
        <v>115</v>
      </c>
      <c r="H146" s="161"/>
      <c r="I146" s="162"/>
      <c r="J146" s="34"/>
      <c r="K146" s="163" t="s">
        <v>1</v>
      </c>
      <c r="L146" s="164" t="s">
        <v>42</v>
      </c>
      <c r="M146" s="65"/>
      <c r="N146" s="165" t="e">
        <f>M146*#REF!</f>
        <v>#REF!</v>
      </c>
      <c r="O146" s="165">
        <v>0</v>
      </c>
      <c r="P146" s="165" t="e">
        <f>O146*#REF!</f>
        <v>#REF!</v>
      </c>
      <c r="Q146" s="165">
        <v>0</v>
      </c>
      <c r="R146" s="166" t="e">
        <f>Q146*#REF!</f>
        <v>#REF!</v>
      </c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P146" s="167" t="s">
        <v>116</v>
      </c>
      <c r="AR146" s="167" t="s">
        <v>112</v>
      </c>
      <c r="AS146" s="167" t="s">
        <v>82</v>
      </c>
      <c r="AW146" s="13" t="s">
        <v>111</v>
      </c>
      <c r="BC146" s="168" t="e">
        <f>IF(L146="základní",#REF!,0)</f>
        <v>#REF!</v>
      </c>
      <c r="BD146" s="168">
        <f>IF(L146="snížená",#REF!,0)</f>
        <v>0</v>
      </c>
      <c r="BE146" s="168">
        <f>IF(L146="zákl. přenesená",#REF!,0)</f>
        <v>0</v>
      </c>
      <c r="BF146" s="168">
        <f>IF(L146="sníž. přenesená",#REF!,0)</f>
        <v>0</v>
      </c>
      <c r="BG146" s="168">
        <f>IF(L146="nulová",#REF!,0)</f>
        <v>0</v>
      </c>
      <c r="BH146" s="13" t="s">
        <v>82</v>
      </c>
      <c r="BI146" s="168" t="e">
        <f>ROUND(H146*#REF!,2)</f>
        <v>#REF!</v>
      </c>
      <c r="BJ146" s="13" t="s">
        <v>116</v>
      </c>
      <c r="BK146" s="167" t="s">
        <v>175</v>
      </c>
    </row>
    <row r="147" spans="1:63" s="2" customFormat="1" ht="60" customHeight="1">
      <c r="A147" s="29"/>
      <c r="B147" s="30"/>
      <c r="C147" s="31"/>
      <c r="D147" s="169" t="s">
        <v>118</v>
      </c>
      <c r="E147" s="31"/>
      <c r="F147" s="170" t="s">
        <v>119</v>
      </c>
      <c r="G147" s="31"/>
      <c r="H147" s="171"/>
      <c r="I147" s="31"/>
      <c r="J147" s="34"/>
      <c r="K147" s="172"/>
      <c r="L147" s="173"/>
      <c r="M147" s="65"/>
      <c r="N147" s="65"/>
      <c r="O147" s="65"/>
      <c r="P147" s="65"/>
      <c r="Q147" s="65"/>
      <c r="R147" s="66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R147" s="13" t="s">
        <v>118</v>
      </c>
      <c r="AS147" s="13" t="s">
        <v>82</v>
      </c>
    </row>
    <row r="148" spans="1:63" s="2" customFormat="1" ht="16.5" customHeight="1">
      <c r="A148" s="29"/>
      <c r="B148" s="30"/>
      <c r="C148" s="157" t="s">
        <v>176</v>
      </c>
      <c r="D148" s="157" t="s">
        <v>112</v>
      </c>
      <c r="E148" s="158" t="s">
        <v>177</v>
      </c>
      <c r="F148" s="159" t="s">
        <v>178</v>
      </c>
      <c r="G148" s="160" t="s">
        <v>115</v>
      </c>
      <c r="H148" s="161"/>
      <c r="I148" s="162"/>
      <c r="J148" s="34"/>
      <c r="K148" s="163" t="s">
        <v>1</v>
      </c>
      <c r="L148" s="164" t="s">
        <v>42</v>
      </c>
      <c r="M148" s="65"/>
      <c r="N148" s="165" t="e">
        <f>M148*#REF!</f>
        <v>#REF!</v>
      </c>
      <c r="O148" s="165">
        <v>0</v>
      </c>
      <c r="P148" s="165" t="e">
        <f>O148*#REF!</f>
        <v>#REF!</v>
      </c>
      <c r="Q148" s="165">
        <v>0</v>
      </c>
      <c r="R148" s="166" t="e">
        <f>Q148*#REF!</f>
        <v>#REF!</v>
      </c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P148" s="167" t="s">
        <v>116</v>
      </c>
      <c r="AR148" s="167" t="s">
        <v>112</v>
      </c>
      <c r="AS148" s="167" t="s">
        <v>82</v>
      </c>
      <c r="AW148" s="13" t="s">
        <v>111</v>
      </c>
      <c r="BC148" s="168" t="e">
        <f>IF(L148="základní",#REF!,0)</f>
        <v>#REF!</v>
      </c>
      <c r="BD148" s="168">
        <f>IF(L148="snížená",#REF!,0)</f>
        <v>0</v>
      </c>
      <c r="BE148" s="168">
        <f>IF(L148="zákl. přenesená",#REF!,0)</f>
        <v>0</v>
      </c>
      <c r="BF148" s="168">
        <f>IF(L148="sníž. přenesená",#REF!,0)</f>
        <v>0</v>
      </c>
      <c r="BG148" s="168">
        <f>IF(L148="nulová",#REF!,0)</f>
        <v>0</v>
      </c>
      <c r="BH148" s="13" t="s">
        <v>82</v>
      </c>
      <c r="BI148" s="168" t="e">
        <f>ROUND(H148*#REF!,2)</f>
        <v>#REF!</v>
      </c>
      <c r="BJ148" s="13" t="s">
        <v>116</v>
      </c>
      <c r="BK148" s="167" t="s">
        <v>179</v>
      </c>
    </row>
    <row r="149" spans="1:63" s="2" customFormat="1" ht="104.1" customHeight="1">
      <c r="A149" s="29"/>
      <c r="B149" s="30"/>
      <c r="C149" s="31"/>
      <c r="D149" s="169" t="s">
        <v>118</v>
      </c>
      <c r="E149" s="31"/>
      <c r="F149" s="170" t="s">
        <v>148</v>
      </c>
      <c r="G149" s="31"/>
      <c r="H149" s="171"/>
      <c r="I149" s="31"/>
      <c r="J149" s="34"/>
      <c r="K149" s="172"/>
      <c r="L149" s="173"/>
      <c r="M149" s="65"/>
      <c r="N149" s="65"/>
      <c r="O149" s="65"/>
      <c r="P149" s="65"/>
      <c r="Q149" s="65"/>
      <c r="R149" s="66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R149" s="13" t="s">
        <v>118</v>
      </c>
      <c r="AS149" s="13" t="s">
        <v>82</v>
      </c>
    </row>
    <row r="150" spans="1:63" s="2" customFormat="1" ht="24.2" customHeight="1">
      <c r="A150" s="29"/>
      <c r="B150" s="30"/>
      <c r="C150" s="174" t="s">
        <v>8</v>
      </c>
      <c r="D150" s="174" t="s">
        <v>129</v>
      </c>
      <c r="E150" s="175" t="s">
        <v>180</v>
      </c>
      <c r="F150" s="176" t="s">
        <v>181</v>
      </c>
      <c r="G150" s="177" t="s">
        <v>132</v>
      </c>
      <c r="H150" s="178"/>
      <c r="I150" s="179"/>
      <c r="J150" s="180"/>
      <c r="K150" s="181" t="s">
        <v>1</v>
      </c>
      <c r="L150" s="182" t="s">
        <v>42</v>
      </c>
      <c r="M150" s="65"/>
      <c r="N150" s="165" t="e">
        <f>M150*#REF!</f>
        <v>#REF!</v>
      </c>
      <c r="O150" s="165">
        <v>0</v>
      </c>
      <c r="P150" s="165" t="e">
        <f>O150*#REF!</f>
        <v>#REF!</v>
      </c>
      <c r="Q150" s="165">
        <v>0</v>
      </c>
      <c r="R150" s="166" t="e">
        <f>Q150*#REF!</f>
        <v>#REF!</v>
      </c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P150" s="167" t="s">
        <v>133</v>
      </c>
      <c r="AR150" s="167" t="s">
        <v>129</v>
      </c>
      <c r="AS150" s="167" t="s">
        <v>82</v>
      </c>
      <c r="AW150" s="13" t="s">
        <v>111</v>
      </c>
      <c r="BC150" s="168" t="e">
        <f>IF(L150="základní",#REF!,0)</f>
        <v>#REF!</v>
      </c>
      <c r="BD150" s="168">
        <f>IF(L150="snížená",#REF!,0)</f>
        <v>0</v>
      </c>
      <c r="BE150" s="168">
        <f>IF(L150="zákl. přenesená",#REF!,0)</f>
        <v>0</v>
      </c>
      <c r="BF150" s="168">
        <f>IF(L150="sníž. přenesená",#REF!,0)</f>
        <v>0</v>
      </c>
      <c r="BG150" s="168">
        <f>IF(L150="nulová",#REF!,0)</f>
        <v>0</v>
      </c>
      <c r="BH150" s="13" t="s">
        <v>82</v>
      </c>
      <c r="BI150" s="168" t="e">
        <f>ROUND(H150*#REF!,2)</f>
        <v>#REF!</v>
      </c>
      <c r="BJ150" s="13" t="s">
        <v>116</v>
      </c>
      <c r="BK150" s="167" t="s">
        <v>182</v>
      </c>
    </row>
    <row r="151" spans="1:63" s="2" customFormat="1" ht="48.75">
      <c r="A151" s="29"/>
      <c r="B151" s="30"/>
      <c r="C151" s="31"/>
      <c r="D151" s="169" t="s">
        <v>118</v>
      </c>
      <c r="E151" s="31"/>
      <c r="F151" s="170" t="s">
        <v>183</v>
      </c>
      <c r="G151" s="31"/>
      <c r="H151" s="171"/>
      <c r="I151" s="31"/>
      <c r="J151" s="34"/>
      <c r="K151" s="172"/>
      <c r="L151" s="173"/>
      <c r="M151" s="65"/>
      <c r="N151" s="65"/>
      <c r="O151" s="65"/>
      <c r="P151" s="65"/>
      <c r="Q151" s="65"/>
      <c r="R151" s="66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R151" s="13" t="s">
        <v>118</v>
      </c>
      <c r="AS151" s="13" t="s">
        <v>82</v>
      </c>
    </row>
    <row r="152" spans="1:63" s="2" customFormat="1" ht="24.2" customHeight="1">
      <c r="A152" s="29"/>
      <c r="B152" s="30"/>
      <c r="C152" s="174" t="s">
        <v>184</v>
      </c>
      <c r="D152" s="174" t="s">
        <v>129</v>
      </c>
      <c r="E152" s="175" t="s">
        <v>185</v>
      </c>
      <c r="F152" s="176" t="s">
        <v>186</v>
      </c>
      <c r="G152" s="177" t="s">
        <v>132</v>
      </c>
      <c r="H152" s="178"/>
      <c r="I152" s="179"/>
      <c r="J152" s="180"/>
      <c r="K152" s="181" t="s">
        <v>1</v>
      </c>
      <c r="L152" s="182" t="s">
        <v>42</v>
      </c>
      <c r="M152" s="65"/>
      <c r="N152" s="165" t="e">
        <f>M152*#REF!</f>
        <v>#REF!</v>
      </c>
      <c r="O152" s="165">
        <v>0</v>
      </c>
      <c r="P152" s="165" t="e">
        <f>O152*#REF!</f>
        <v>#REF!</v>
      </c>
      <c r="Q152" s="165">
        <v>0</v>
      </c>
      <c r="R152" s="166" t="e">
        <f>Q152*#REF!</f>
        <v>#REF!</v>
      </c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P152" s="167" t="s">
        <v>133</v>
      </c>
      <c r="AR152" s="167" t="s">
        <v>129</v>
      </c>
      <c r="AS152" s="167" t="s">
        <v>82</v>
      </c>
      <c r="AW152" s="13" t="s">
        <v>111</v>
      </c>
      <c r="BC152" s="168" t="e">
        <f>IF(L152="základní",#REF!,0)</f>
        <v>#REF!</v>
      </c>
      <c r="BD152" s="168">
        <f>IF(L152="snížená",#REF!,0)</f>
        <v>0</v>
      </c>
      <c r="BE152" s="168">
        <f>IF(L152="zákl. přenesená",#REF!,0)</f>
        <v>0</v>
      </c>
      <c r="BF152" s="168">
        <f>IF(L152="sníž. přenesená",#REF!,0)</f>
        <v>0</v>
      </c>
      <c r="BG152" s="168">
        <f>IF(L152="nulová",#REF!,0)</f>
        <v>0</v>
      </c>
      <c r="BH152" s="13" t="s">
        <v>82</v>
      </c>
      <c r="BI152" s="168" t="e">
        <f>ROUND(H152*#REF!,2)</f>
        <v>#REF!</v>
      </c>
      <c r="BJ152" s="13" t="s">
        <v>116</v>
      </c>
      <c r="BK152" s="167" t="s">
        <v>187</v>
      </c>
    </row>
    <row r="153" spans="1:63" s="2" customFormat="1" ht="48.75">
      <c r="A153" s="29"/>
      <c r="B153" s="30"/>
      <c r="C153" s="31"/>
      <c r="D153" s="169" t="s">
        <v>118</v>
      </c>
      <c r="E153" s="31"/>
      <c r="F153" s="170" t="s">
        <v>183</v>
      </c>
      <c r="G153" s="31"/>
      <c r="H153" s="171"/>
      <c r="I153" s="31"/>
      <c r="J153" s="34"/>
      <c r="K153" s="172"/>
      <c r="L153" s="173"/>
      <c r="M153" s="65"/>
      <c r="N153" s="65"/>
      <c r="O153" s="65"/>
      <c r="P153" s="65"/>
      <c r="Q153" s="65"/>
      <c r="R153" s="66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R153" s="13" t="s">
        <v>118</v>
      </c>
      <c r="AS153" s="13" t="s">
        <v>82</v>
      </c>
    </row>
    <row r="154" spans="1:63" s="2" customFormat="1" ht="37.9" customHeight="1">
      <c r="A154" s="29"/>
      <c r="B154" s="30"/>
      <c r="C154" s="157" t="s">
        <v>188</v>
      </c>
      <c r="D154" s="157" t="s">
        <v>112</v>
      </c>
      <c r="E154" s="158" t="s">
        <v>189</v>
      </c>
      <c r="F154" s="159" t="s">
        <v>190</v>
      </c>
      <c r="G154" s="160" t="s">
        <v>115</v>
      </c>
      <c r="H154" s="161"/>
      <c r="I154" s="162"/>
      <c r="J154" s="34"/>
      <c r="K154" s="163" t="s">
        <v>1</v>
      </c>
      <c r="L154" s="164" t="s">
        <v>42</v>
      </c>
      <c r="M154" s="65"/>
      <c r="N154" s="165" t="e">
        <f>M154*#REF!</f>
        <v>#REF!</v>
      </c>
      <c r="O154" s="165">
        <v>0</v>
      </c>
      <c r="P154" s="165" t="e">
        <f>O154*#REF!</f>
        <v>#REF!</v>
      </c>
      <c r="Q154" s="165">
        <v>0</v>
      </c>
      <c r="R154" s="166" t="e">
        <f>Q154*#REF!</f>
        <v>#REF!</v>
      </c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P154" s="167" t="s">
        <v>116</v>
      </c>
      <c r="AR154" s="167" t="s">
        <v>112</v>
      </c>
      <c r="AS154" s="167" t="s">
        <v>82</v>
      </c>
      <c r="AW154" s="13" t="s">
        <v>111</v>
      </c>
      <c r="BC154" s="168" t="e">
        <f>IF(L154="základní",#REF!,0)</f>
        <v>#REF!</v>
      </c>
      <c r="BD154" s="168">
        <f>IF(L154="snížená",#REF!,0)</f>
        <v>0</v>
      </c>
      <c r="BE154" s="168">
        <f>IF(L154="zákl. přenesená",#REF!,0)</f>
        <v>0</v>
      </c>
      <c r="BF154" s="168">
        <f>IF(L154="sníž. přenesená",#REF!,0)</f>
        <v>0</v>
      </c>
      <c r="BG154" s="168">
        <f>IF(L154="nulová",#REF!,0)</f>
        <v>0</v>
      </c>
      <c r="BH154" s="13" t="s">
        <v>82</v>
      </c>
      <c r="BI154" s="168" t="e">
        <f>ROUND(H154*#REF!,2)</f>
        <v>#REF!</v>
      </c>
      <c r="BJ154" s="13" t="s">
        <v>116</v>
      </c>
      <c r="BK154" s="167" t="s">
        <v>191</v>
      </c>
    </row>
    <row r="155" spans="1:63" s="2" customFormat="1" ht="60" customHeight="1">
      <c r="A155" s="29"/>
      <c r="B155" s="30"/>
      <c r="C155" s="31"/>
      <c r="D155" s="169" t="s">
        <v>118</v>
      </c>
      <c r="E155" s="31"/>
      <c r="F155" s="170" t="s">
        <v>119</v>
      </c>
      <c r="G155" s="31"/>
      <c r="H155" s="171"/>
      <c r="I155" s="31"/>
      <c r="J155" s="34"/>
      <c r="K155" s="172"/>
      <c r="L155" s="173"/>
      <c r="M155" s="65"/>
      <c r="N155" s="65"/>
      <c r="O155" s="65"/>
      <c r="P155" s="65"/>
      <c r="Q155" s="65"/>
      <c r="R155" s="66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R155" s="13" t="s">
        <v>118</v>
      </c>
      <c r="AS155" s="13" t="s">
        <v>82</v>
      </c>
    </row>
    <row r="156" spans="1:63" s="2" customFormat="1" ht="24.2" customHeight="1">
      <c r="A156" s="29"/>
      <c r="B156" s="30"/>
      <c r="C156" s="157" t="s">
        <v>192</v>
      </c>
      <c r="D156" s="157" t="s">
        <v>112</v>
      </c>
      <c r="E156" s="158" t="s">
        <v>193</v>
      </c>
      <c r="F156" s="159" t="s">
        <v>194</v>
      </c>
      <c r="G156" s="160" t="s">
        <v>115</v>
      </c>
      <c r="H156" s="161"/>
      <c r="I156" s="162"/>
      <c r="J156" s="34"/>
      <c r="K156" s="163" t="s">
        <v>1</v>
      </c>
      <c r="L156" s="164" t="s">
        <v>42</v>
      </c>
      <c r="M156" s="65"/>
      <c r="N156" s="165" t="e">
        <f>M156*#REF!</f>
        <v>#REF!</v>
      </c>
      <c r="O156" s="165">
        <v>0</v>
      </c>
      <c r="P156" s="165" t="e">
        <f>O156*#REF!</f>
        <v>#REF!</v>
      </c>
      <c r="Q156" s="165">
        <v>0</v>
      </c>
      <c r="R156" s="166" t="e">
        <f>Q156*#REF!</f>
        <v>#REF!</v>
      </c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P156" s="167" t="s">
        <v>116</v>
      </c>
      <c r="AR156" s="167" t="s">
        <v>112</v>
      </c>
      <c r="AS156" s="167" t="s">
        <v>82</v>
      </c>
      <c r="AW156" s="13" t="s">
        <v>111</v>
      </c>
      <c r="BC156" s="168" t="e">
        <f>IF(L156="základní",#REF!,0)</f>
        <v>#REF!</v>
      </c>
      <c r="BD156" s="168">
        <f>IF(L156="snížená",#REF!,0)</f>
        <v>0</v>
      </c>
      <c r="BE156" s="168">
        <f>IF(L156="zákl. přenesená",#REF!,0)</f>
        <v>0</v>
      </c>
      <c r="BF156" s="168">
        <f>IF(L156="sníž. přenesená",#REF!,0)</f>
        <v>0</v>
      </c>
      <c r="BG156" s="168">
        <f>IF(L156="nulová",#REF!,0)</f>
        <v>0</v>
      </c>
      <c r="BH156" s="13" t="s">
        <v>82</v>
      </c>
      <c r="BI156" s="168" t="e">
        <f>ROUND(H156*#REF!,2)</f>
        <v>#REF!</v>
      </c>
      <c r="BJ156" s="13" t="s">
        <v>116</v>
      </c>
      <c r="BK156" s="167" t="s">
        <v>195</v>
      </c>
    </row>
    <row r="157" spans="1:63" s="2" customFormat="1" ht="104.1" customHeight="1">
      <c r="A157" s="29"/>
      <c r="B157" s="30"/>
      <c r="C157" s="31"/>
      <c r="D157" s="169" t="s">
        <v>118</v>
      </c>
      <c r="E157" s="31"/>
      <c r="F157" s="170" t="s">
        <v>148</v>
      </c>
      <c r="G157" s="31"/>
      <c r="H157" s="171"/>
      <c r="I157" s="31"/>
      <c r="J157" s="34"/>
      <c r="K157" s="172"/>
      <c r="L157" s="173"/>
      <c r="M157" s="65"/>
      <c r="N157" s="65"/>
      <c r="O157" s="65"/>
      <c r="P157" s="65"/>
      <c r="Q157" s="65"/>
      <c r="R157" s="66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R157" s="13" t="s">
        <v>118</v>
      </c>
      <c r="AS157" s="13" t="s">
        <v>82</v>
      </c>
    </row>
    <row r="158" spans="1:63" s="2" customFormat="1" ht="37.9" customHeight="1">
      <c r="A158" s="29"/>
      <c r="B158" s="30"/>
      <c r="C158" s="174" t="s">
        <v>196</v>
      </c>
      <c r="D158" s="174" t="s">
        <v>129</v>
      </c>
      <c r="E158" s="175" t="s">
        <v>197</v>
      </c>
      <c r="F158" s="176" t="s">
        <v>198</v>
      </c>
      <c r="G158" s="177" t="s">
        <v>115</v>
      </c>
      <c r="H158" s="178"/>
      <c r="I158" s="179"/>
      <c r="J158" s="180"/>
      <c r="K158" s="181" t="s">
        <v>1</v>
      </c>
      <c r="L158" s="182" t="s">
        <v>42</v>
      </c>
      <c r="M158" s="65"/>
      <c r="N158" s="165" t="e">
        <f>M158*#REF!</f>
        <v>#REF!</v>
      </c>
      <c r="O158" s="165">
        <v>0</v>
      </c>
      <c r="P158" s="165" t="e">
        <f>O158*#REF!</f>
        <v>#REF!</v>
      </c>
      <c r="Q158" s="165">
        <v>0</v>
      </c>
      <c r="R158" s="166" t="e">
        <f>Q158*#REF!</f>
        <v>#REF!</v>
      </c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P158" s="167" t="s">
        <v>133</v>
      </c>
      <c r="AR158" s="167" t="s">
        <v>129</v>
      </c>
      <c r="AS158" s="167" t="s">
        <v>82</v>
      </c>
      <c r="AW158" s="13" t="s">
        <v>111</v>
      </c>
      <c r="BC158" s="168" t="e">
        <f>IF(L158="základní",#REF!,0)</f>
        <v>#REF!</v>
      </c>
      <c r="BD158" s="168">
        <f>IF(L158="snížená",#REF!,0)</f>
        <v>0</v>
      </c>
      <c r="BE158" s="168">
        <f>IF(L158="zákl. přenesená",#REF!,0)</f>
        <v>0</v>
      </c>
      <c r="BF158" s="168">
        <f>IF(L158="sníž. přenesená",#REF!,0)</f>
        <v>0</v>
      </c>
      <c r="BG158" s="168">
        <f>IF(L158="nulová",#REF!,0)</f>
        <v>0</v>
      </c>
      <c r="BH158" s="13" t="s">
        <v>82</v>
      </c>
      <c r="BI158" s="168" t="e">
        <f>ROUND(H158*#REF!,2)</f>
        <v>#REF!</v>
      </c>
      <c r="BJ158" s="13" t="s">
        <v>116</v>
      </c>
      <c r="BK158" s="167" t="s">
        <v>199</v>
      </c>
    </row>
    <row r="159" spans="1:63" s="2" customFormat="1" ht="48.75">
      <c r="A159" s="29"/>
      <c r="B159" s="30"/>
      <c r="C159" s="31"/>
      <c r="D159" s="169" t="s">
        <v>118</v>
      </c>
      <c r="E159" s="31"/>
      <c r="F159" s="170" t="s">
        <v>200</v>
      </c>
      <c r="G159" s="31"/>
      <c r="H159" s="171"/>
      <c r="I159" s="31"/>
      <c r="J159" s="34"/>
      <c r="K159" s="172"/>
      <c r="L159" s="173"/>
      <c r="M159" s="65"/>
      <c r="N159" s="65"/>
      <c r="O159" s="65"/>
      <c r="P159" s="65"/>
      <c r="Q159" s="65"/>
      <c r="R159" s="66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R159" s="13" t="s">
        <v>118</v>
      </c>
      <c r="AS159" s="13" t="s">
        <v>82</v>
      </c>
    </row>
    <row r="160" spans="1:63" s="2" customFormat="1" ht="37.9" customHeight="1">
      <c r="A160" s="29"/>
      <c r="B160" s="30"/>
      <c r="C160" s="174" t="s">
        <v>201</v>
      </c>
      <c r="D160" s="174" t="s">
        <v>129</v>
      </c>
      <c r="E160" s="175" t="s">
        <v>202</v>
      </c>
      <c r="F160" s="176" t="s">
        <v>203</v>
      </c>
      <c r="G160" s="177" t="s">
        <v>115</v>
      </c>
      <c r="H160" s="178"/>
      <c r="I160" s="179"/>
      <c r="J160" s="180"/>
      <c r="K160" s="181" t="s">
        <v>1</v>
      </c>
      <c r="L160" s="182" t="s">
        <v>42</v>
      </c>
      <c r="M160" s="65"/>
      <c r="N160" s="165" t="e">
        <f>M160*#REF!</f>
        <v>#REF!</v>
      </c>
      <c r="O160" s="165">
        <v>0</v>
      </c>
      <c r="P160" s="165" t="e">
        <f>O160*#REF!</f>
        <v>#REF!</v>
      </c>
      <c r="Q160" s="165">
        <v>0</v>
      </c>
      <c r="R160" s="166" t="e">
        <f>Q160*#REF!</f>
        <v>#REF!</v>
      </c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P160" s="167" t="s">
        <v>133</v>
      </c>
      <c r="AR160" s="167" t="s">
        <v>129</v>
      </c>
      <c r="AS160" s="167" t="s">
        <v>82</v>
      </c>
      <c r="AW160" s="13" t="s">
        <v>111</v>
      </c>
      <c r="BC160" s="168" t="e">
        <f>IF(L160="základní",#REF!,0)</f>
        <v>#REF!</v>
      </c>
      <c r="BD160" s="168">
        <f>IF(L160="snížená",#REF!,0)</f>
        <v>0</v>
      </c>
      <c r="BE160" s="168">
        <f>IF(L160="zákl. přenesená",#REF!,0)</f>
        <v>0</v>
      </c>
      <c r="BF160" s="168">
        <f>IF(L160="sníž. přenesená",#REF!,0)</f>
        <v>0</v>
      </c>
      <c r="BG160" s="168">
        <f>IF(L160="nulová",#REF!,0)</f>
        <v>0</v>
      </c>
      <c r="BH160" s="13" t="s">
        <v>82</v>
      </c>
      <c r="BI160" s="168" t="e">
        <f>ROUND(H160*#REF!,2)</f>
        <v>#REF!</v>
      </c>
      <c r="BJ160" s="13" t="s">
        <v>116</v>
      </c>
      <c r="BK160" s="167" t="s">
        <v>204</v>
      </c>
    </row>
    <row r="161" spans="1:63" s="2" customFormat="1" ht="48.75">
      <c r="A161" s="29"/>
      <c r="B161" s="30"/>
      <c r="C161" s="31"/>
      <c r="D161" s="169" t="s">
        <v>118</v>
      </c>
      <c r="E161" s="31"/>
      <c r="F161" s="170" t="s">
        <v>200</v>
      </c>
      <c r="G161" s="31"/>
      <c r="H161" s="171"/>
      <c r="I161" s="31"/>
      <c r="J161" s="34"/>
      <c r="K161" s="172"/>
      <c r="L161" s="173"/>
      <c r="M161" s="65"/>
      <c r="N161" s="65"/>
      <c r="O161" s="65"/>
      <c r="P161" s="65"/>
      <c r="Q161" s="65"/>
      <c r="R161" s="66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R161" s="13" t="s">
        <v>118</v>
      </c>
      <c r="AS161" s="13" t="s">
        <v>82</v>
      </c>
    </row>
    <row r="162" spans="1:63" s="2" customFormat="1" ht="33" customHeight="1">
      <c r="A162" s="29"/>
      <c r="B162" s="30"/>
      <c r="C162" s="157" t="s">
        <v>7</v>
      </c>
      <c r="D162" s="157" t="s">
        <v>112</v>
      </c>
      <c r="E162" s="158" t="s">
        <v>205</v>
      </c>
      <c r="F162" s="159" t="s">
        <v>206</v>
      </c>
      <c r="G162" s="160" t="s">
        <v>115</v>
      </c>
      <c r="H162" s="161"/>
      <c r="I162" s="162"/>
      <c r="J162" s="34"/>
      <c r="K162" s="163" t="s">
        <v>1</v>
      </c>
      <c r="L162" s="164" t="s">
        <v>42</v>
      </c>
      <c r="M162" s="65"/>
      <c r="N162" s="165" t="e">
        <f>M162*#REF!</f>
        <v>#REF!</v>
      </c>
      <c r="O162" s="165">
        <v>0</v>
      </c>
      <c r="P162" s="165" t="e">
        <f>O162*#REF!</f>
        <v>#REF!</v>
      </c>
      <c r="Q162" s="165">
        <v>0</v>
      </c>
      <c r="R162" s="166" t="e">
        <f>Q162*#REF!</f>
        <v>#REF!</v>
      </c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P162" s="167" t="s">
        <v>116</v>
      </c>
      <c r="AR162" s="167" t="s">
        <v>112</v>
      </c>
      <c r="AS162" s="167" t="s">
        <v>82</v>
      </c>
      <c r="AW162" s="13" t="s">
        <v>111</v>
      </c>
      <c r="BC162" s="168" t="e">
        <f>IF(L162="základní",#REF!,0)</f>
        <v>#REF!</v>
      </c>
      <c r="BD162" s="168">
        <f>IF(L162="snížená",#REF!,0)</f>
        <v>0</v>
      </c>
      <c r="BE162" s="168">
        <f>IF(L162="zákl. přenesená",#REF!,0)</f>
        <v>0</v>
      </c>
      <c r="BF162" s="168">
        <f>IF(L162="sníž. přenesená",#REF!,0)</f>
        <v>0</v>
      </c>
      <c r="BG162" s="168">
        <f>IF(L162="nulová",#REF!,0)</f>
        <v>0</v>
      </c>
      <c r="BH162" s="13" t="s">
        <v>82</v>
      </c>
      <c r="BI162" s="168" t="e">
        <f>ROUND(H162*#REF!,2)</f>
        <v>#REF!</v>
      </c>
      <c r="BJ162" s="13" t="s">
        <v>116</v>
      </c>
      <c r="BK162" s="167" t="s">
        <v>207</v>
      </c>
    </row>
    <row r="163" spans="1:63" s="2" customFormat="1" ht="60" customHeight="1">
      <c r="A163" s="29"/>
      <c r="B163" s="30"/>
      <c r="C163" s="31"/>
      <c r="D163" s="169" t="s">
        <v>118</v>
      </c>
      <c r="E163" s="31"/>
      <c r="F163" s="170" t="s">
        <v>119</v>
      </c>
      <c r="G163" s="31"/>
      <c r="H163" s="171"/>
      <c r="I163" s="31"/>
      <c r="J163" s="34"/>
      <c r="K163" s="172"/>
      <c r="L163" s="173"/>
      <c r="M163" s="65"/>
      <c r="N163" s="65"/>
      <c r="O163" s="65"/>
      <c r="P163" s="65"/>
      <c r="Q163" s="65"/>
      <c r="R163" s="66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R163" s="13" t="s">
        <v>118</v>
      </c>
      <c r="AS163" s="13" t="s">
        <v>82</v>
      </c>
    </row>
    <row r="164" spans="1:63" s="2" customFormat="1" ht="24.2" customHeight="1">
      <c r="A164" s="29"/>
      <c r="B164" s="30"/>
      <c r="C164" s="157" t="s">
        <v>208</v>
      </c>
      <c r="D164" s="157" t="s">
        <v>112</v>
      </c>
      <c r="E164" s="158" t="s">
        <v>209</v>
      </c>
      <c r="F164" s="159" t="s">
        <v>210</v>
      </c>
      <c r="G164" s="160" t="s">
        <v>115</v>
      </c>
      <c r="H164" s="161"/>
      <c r="I164" s="162"/>
      <c r="J164" s="34"/>
      <c r="K164" s="163" t="s">
        <v>1</v>
      </c>
      <c r="L164" s="164" t="s">
        <v>42</v>
      </c>
      <c r="M164" s="65"/>
      <c r="N164" s="165" t="e">
        <f>M164*#REF!</f>
        <v>#REF!</v>
      </c>
      <c r="O164" s="165">
        <v>0</v>
      </c>
      <c r="P164" s="165" t="e">
        <f>O164*#REF!</f>
        <v>#REF!</v>
      </c>
      <c r="Q164" s="165">
        <v>0</v>
      </c>
      <c r="R164" s="166" t="e">
        <f>Q164*#REF!</f>
        <v>#REF!</v>
      </c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P164" s="167" t="s">
        <v>116</v>
      </c>
      <c r="AR164" s="167" t="s">
        <v>112</v>
      </c>
      <c r="AS164" s="167" t="s">
        <v>82</v>
      </c>
      <c r="AW164" s="13" t="s">
        <v>111</v>
      </c>
      <c r="BC164" s="168" t="e">
        <f>IF(L164="základní",#REF!,0)</f>
        <v>#REF!</v>
      </c>
      <c r="BD164" s="168">
        <f>IF(L164="snížená",#REF!,0)</f>
        <v>0</v>
      </c>
      <c r="BE164" s="168">
        <f>IF(L164="zákl. přenesená",#REF!,0)</f>
        <v>0</v>
      </c>
      <c r="BF164" s="168">
        <f>IF(L164="sníž. přenesená",#REF!,0)</f>
        <v>0</v>
      </c>
      <c r="BG164" s="168">
        <f>IF(L164="nulová",#REF!,0)</f>
        <v>0</v>
      </c>
      <c r="BH164" s="13" t="s">
        <v>82</v>
      </c>
      <c r="BI164" s="168" t="e">
        <f>ROUND(H164*#REF!,2)</f>
        <v>#REF!</v>
      </c>
      <c r="BJ164" s="13" t="s">
        <v>116</v>
      </c>
      <c r="BK164" s="167" t="s">
        <v>211</v>
      </c>
    </row>
    <row r="165" spans="1:63" s="2" customFormat="1" ht="60" customHeight="1">
      <c r="A165" s="29"/>
      <c r="B165" s="30"/>
      <c r="C165" s="31"/>
      <c r="D165" s="169" t="s">
        <v>118</v>
      </c>
      <c r="E165" s="31"/>
      <c r="F165" s="170" t="s">
        <v>165</v>
      </c>
      <c r="G165" s="31"/>
      <c r="H165" s="171"/>
      <c r="I165" s="31"/>
      <c r="J165" s="34"/>
      <c r="K165" s="172"/>
      <c r="L165" s="173"/>
      <c r="M165" s="65"/>
      <c r="N165" s="65"/>
      <c r="O165" s="65"/>
      <c r="P165" s="65"/>
      <c r="Q165" s="65"/>
      <c r="R165" s="66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R165" s="13" t="s">
        <v>118</v>
      </c>
      <c r="AS165" s="13" t="s">
        <v>82</v>
      </c>
    </row>
    <row r="166" spans="1:63" s="2" customFormat="1" ht="37.9" customHeight="1">
      <c r="A166" s="29"/>
      <c r="B166" s="30"/>
      <c r="C166" s="174" t="s">
        <v>212</v>
      </c>
      <c r="D166" s="174" t="s">
        <v>129</v>
      </c>
      <c r="E166" s="175" t="s">
        <v>213</v>
      </c>
      <c r="F166" s="176" t="s">
        <v>214</v>
      </c>
      <c r="G166" s="177" t="s">
        <v>115</v>
      </c>
      <c r="H166" s="178"/>
      <c r="I166" s="179"/>
      <c r="J166" s="180"/>
      <c r="K166" s="181" t="s">
        <v>1</v>
      </c>
      <c r="L166" s="182" t="s">
        <v>42</v>
      </c>
      <c r="M166" s="65"/>
      <c r="N166" s="165" t="e">
        <f>M166*#REF!</f>
        <v>#REF!</v>
      </c>
      <c r="O166" s="165">
        <v>0</v>
      </c>
      <c r="P166" s="165" t="e">
        <f>O166*#REF!</f>
        <v>#REF!</v>
      </c>
      <c r="Q166" s="165">
        <v>0</v>
      </c>
      <c r="R166" s="166" t="e">
        <f>Q166*#REF!</f>
        <v>#REF!</v>
      </c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P166" s="167" t="s">
        <v>133</v>
      </c>
      <c r="AR166" s="167" t="s">
        <v>129</v>
      </c>
      <c r="AS166" s="167" t="s">
        <v>82</v>
      </c>
      <c r="AW166" s="13" t="s">
        <v>111</v>
      </c>
      <c r="BC166" s="168" t="e">
        <f>IF(L166="základní",#REF!,0)</f>
        <v>#REF!</v>
      </c>
      <c r="BD166" s="168">
        <f>IF(L166="snížená",#REF!,0)</f>
        <v>0</v>
      </c>
      <c r="BE166" s="168">
        <f>IF(L166="zákl. přenesená",#REF!,0)</f>
        <v>0</v>
      </c>
      <c r="BF166" s="168">
        <f>IF(L166="sníž. přenesená",#REF!,0)</f>
        <v>0</v>
      </c>
      <c r="BG166" s="168">
        <f>IF(L166="nulová",#REF!,0)</f>
        <v>0</v>
      </c>
      <c r="BH166" s="13" t="s">
        <v>82</v>
      </c>
      <c r="BI166" s="168" t="e">
        <f>ROUND(H166*#REF!,2)</f>
        <v>#REF!</v>
      </c>
      <c r="BJ166" s="13" t="s">
        <v>116</v>
      </c>
      <c r="BK166" s="167" t="s">
        <v>215</v>
      </c>
    </row>
    <row r="167" spans="1:63" s="2" customFormat="1" ht="39">
      <c r="A167" s="29"/>
      <c r="B167" s="30"/>
      <c r="C167" s="31"/>
      <c r="D167" s="169" t="s">
        <v>118</v>
      </c>
      <c r="E167" s="31"/>
      <c r="F167" s="170" t="s">
        <v>216</v>
      </c>
      <c r="G167" s="31"/>
      <c r="H167" s="171"/>
      <c r="I167" s="31"/>
      <c r="J167" s="34"/>
      <c r="K167" s="172"/>
      <c r="L167" s="173"/>
      <c r="M167" s="65"/>
      <c r="N167" s="65"/>
      <c r="O167" s="65"/>
      <c r="P167" s="65"/>
      <c r="Q167" s="65"/>
      <c r="R167" s="66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R167" s="13" t="s">
        <v>118</v>
      </c>
      <c r="AS167" s="13" t="s">
        <v>82</v>
      </c>
    </row>
    <row r="168" spans="1:63" s="11" customFormat="1" ht="25.9" customHeight="1">
      <c r="B168" s="144"/>
      <c r="C168" s="145"/>
      <c r="D168" s="146" t="s">
        <v>76</v>
      </c>
      <c r="E168" s="147" t="s">
        <v>217</v>
      </c>
      <c r="F168" s="147" t="s">
        <v>218</v>
      </c>
      <c r="G168" s="145"/>
      <c r="H168" s="148"/>
      <c r="I168" s="145"/>
      <c r="J168" s="149"/>
      <c r="K168" s="150"/>
      <c r="L168" s="151"/>
      <c r="M168" s="151"/>
      <c r="N168" s="152" t="e">
        <f>SUM(N169:N218)</f>
        <v>#REF!</v>
      </c>
      <c r="O168" s="151"/>
      <c r="P168" s="152" t="e">
        <f>SUM(P169:P218)</f>
        <v>#REF!</v>
      </c>
      <c r="Q168" s="151"/>
      <c r="R168" s="153" t="e">
        <f>SUM(R169:R218)</f>
        <v>#REF!</v>
      </c>
      <c r="AP168" s="154" t="s">
        <v>82</v>
      </c>
      <c r="AR168" s="155" t="s">
        <v>76</v>
      </c>
      <c r="AS168" s="155" t="s">
        <v>77</v>
      </c>
      <c r="AW168" s="154" t="s">
        <v>111</v>
      </c>
      <c r="BI168" s="156" t="e">
        <f>SUM(BI169:BI218)</f>
        <v>#REF!</v>
      </c>
    </row>
    <row r="169" spans="1:63" s="2" customFormat="1" ht="24.2" customHeight="1">
      <c r="A169" s="29"/>
      <c r="B169" s="30"/>
      <c r="C169" s="157" t="s">
        <v>219</v>
      </c>
      <c r="D169" s="157" t="s">
        <v>112</v>
      </c>
      <c r="E169" s="158" t="s">
        <v>220</v>
      </c>
      <c r="F169" s="159" t="s">
        <v>221</v>
      </c>
      <c r="G169" s="160" t="s">
        <v>115</v>
      </c>
      <c r="H169" s="161"/>
      <c r="I169" s="162"/>
      <c r="J169" s="34"/>
      <c r="K169" s="163" t="s">
        <v>1</v>
      </c>
      <c r="L169" s="164" t="s">
        <v>42</v>
      </c>
      <c r="M169" s="65"/>
      <c r="N169" s="165" t="e">
        <f>M169*#REF!</f>
        <v>#REF!</v>
      </c>
      <c r="O169" s="165">
        <v>0</v>
      </c>
      <c r="P169" s="165" t="e">
        <f>O169*#REF!</f>
        <v>#REF!</v>
      </c>
      <c r="Q169" s="165">
        <v>0</v>
      </c>
      <c r="R169" s="166" t="e">
        <f>Q169*#REF!</f>
        <v>#REF!</v>
      </c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P169" s="167" t="s">
        <v>116</v>
      </c>
      <c r="AR169" s="167" t="s">
        <v>112</v>
      </c>
      <c r="AS169" s="167" t="s">
        <v>82</v>
      </c>
      <c r="AW169" s="13" t="s">
        <v>111</v>
      </c>
      <c r="BC169" s="168" t="e">
        <f>IF(L169="základní",#REF!,0)</f>
        <v>#REF!</v>
      </c>
      <c r="BD169" s="168">
        <f>IF(L169="snížená",#REF!,0)</f>
        <v>0</v>
      </c>
      <c r="BE169" s="168">
        <f>IF(L169="zákl. přenesená",#REF!,0)</f>
        <v>0</v>
      </c>
      <c r="BF169" s="168">
        <f>IF(L169="sníž. přenesená",#REF!,0)</f>
        <v>0</v>
      </c>
      <c r="BG169" s="168">
        <f>IF(L169="nulová",#REF!,0)</f>
        <v>0</v>
      </c>
      <c r="BH169" s="13" t="s">
        <v>82</v>
      </c>
      <c r="BI169" s="168" t="e">
        <f>ROUND(H169*#REF!,2)</f>
        <v>#REF!</v>
      </c>
      <c r="BJ169" s="13" t="s">
        <v>116</v>
      </c>
      <c r="BK169" s="167" t="s">
        <v>222</v>
      </c>
    </row>
    <row r="170" spans="1:63" s="2" customFormat="1" ht="60" customHeight="1">
      <c r="A170" s="29"/>
      <c r="B170" s="30"/>
      <c r="C170" s="31"/>
      <c r="D170" s="169" t="s">
        <v>118</v>
      </c>
      <c r="E170" s="31"/>
      <c r="F170" s="170" t="s">
        <v>119</v>
      </c>
      <c r="G170" s="31"/>
      <c r="H170" s="171"/>
      <c r="I170" s="31"/>
      <c r="J170" s="34"/>
      <c r="K170" s="172"/>
      <c r="L170" s="173"/>
      <c r="M170" s="65"/>
      <c r="N170" s="65"/>
      <c r="O170" s="65"/>
      <c r="P170" s="65"/>
      <c r="Q170" s="65"/>
      <c r="R170" s="66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R170" s="13" t="s">
        <v>118</v>
      </c>
      <c r="AS170" s="13" t="s">
        <v>82</v>
      </c>
    </row>
    <row r="171" spans="1:63" s="2" customFormat="1" ht="21.75" customHeight="1">
      <c r="A171" s="29"/>
      <c r="B171" s="30"/>
      <c r="C171" s="157" t="s">
        <v>223</v>
      </c>
      <c r="D171" s="157" t="s">
        <v>112</v>
      </c>
      <c r="E171" s="158" t="s">
        <v>224</v>
      </c>
      <c r="F171" s="159" t="s">
        <v>225</v>
      </c>
      <c r="G171" s="160" t="s">
        <v>115</v>
      </c>
      <c r="H171" s="161"/>
      <c r="I171" s="162"/>
      <c r="J171" s="34"/>
      <c r="K171" s="163" t="s">
        <v>1</v>
      </c>
      <c r="L171" s="164" t="s">
        <v>42</v>
      </c>
      <c r="M171" s="65"/>
      <c r="N171" s="165" t="e">
        <f>M171*#REF!</f>
        <v>#REF!</v>
      </c>
      <c r="O171" s="165">
        <v>0</v>
      </c>
      <c r="P171" s="165" t="e">
        <f>O171*#REF!</f>
        <v>#REF!</v>
      </c>
      <c r="Q171" s="165">
        <v>0</v>
      </c>
      <c r="R171" s="166" t="e">
        <f>Q171*#REF!</f>
        <v>#REF!</v>
      </c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P171" s="167" t="s">
        <v>116</v>
      </c>
      <c r="AR171" s="167" t="s">
        <v>112</v>
      </c>
      <c r="AS171" s="167" t="s">
        <v>82</v>
      </c>
      <c r="AW171" s="13" t="s">
        <v>111</v>
      </c>
      <c r="BC171" s="168" t="e">
        <f>IF(L171="základní",#REF!,0)</f>
        <v>#REF!</v>
      </c>
      <c r="BD171" s="168">
        <f>IF(L171="snížená",#REF!,0)</f>
        <v>0</v>
      </c>
      <c r="BE171" s="168">
        <f>IF(L171="zákl. přenesená",#REF!,0)</f>
        <v>0</v>
      </c>
      <c r="BF171" s="168">
        <f>IF(L171="sníž. přenesená",#REF!,0)</f>
        <v>0</v>
      </c>
      <c r="BG171" s="168">
        <f>IF(L171="nulová",#REF!,0)</f>
        <v>0</v>
      </c>
      <c r="BH171" s="13" t="s">
        <v>82</v>
      </c>
      <c r="BI171" s="168" t="e">
        <f>ROUND(H171*#REF!,2)</f>
        <v>#REF!</v>
      </c>
      <c r="BJ171" s="13" t="s">
        <v>116</v>
      </c>
      <c r="BK171" s="167" t="s">
        <v>226</v>
      </c>
    </row>
    <row r="172" spans="1:63" s="2" customFormat="1" ht="104.1" customHeight="1">
      <c r="A172" s="29"/>
      <c r="B172" s="30"/>
      <c r="C172" s="31"/>
      <c r="D172" s="169" t="s">
        <v>118</v>
      </c>
      <c r="E172" s="31"/>
      <c r="F172" s="170" t="s">
        <v>123</v>
      </c>
      <c r="G172" s="31"/>
      <c r="H172" s="171"/>
      <c r="I172" s="31"/>
      <c r="J172" s="34"/>
      <c r="K172" s="172"/>
      <c r="L172" s="173"/>
      <c r="M172" s="65"/>
      <c r="N172" s="65"/>
      <c r="O172" s="65"/>
      <c r="P172" s="65"/>
      <c r="Q172" s="65"/>
      <c r="R172" s="66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R172" s="13" t="s">
        <v>118</v>
      </c>
      <c r="AS172" s="13" t="s">
        <v>82</v>
      </c>
    </row>
    <row r="173" spans="1:63" s="2" customFormat="1" ht="24.2" customHeight="1">
      <c r="A173" s="29"/>
      <c r="B173" s="30"/>
      <c r="C173" s="157" t="s">
        <v>227</v>
      </c>
      <c r="D173" s="157" t="s">
        <v>112</v>
      </c>
      <c r="E173" s="158" t="s">
        <v>228</v>
      </c>
      <c r="F173" s="159" t="s">
        <v>229</v>
      </c>
      <c r="G173" s="160" t="s">
        <v>115</v>
      </c>
      <c r="H173" s="161"/>
      <c r="I173" s="162"/>
      <c r="J173" s="34"/>
      <c r="K173" s="163" t="s">
        <v>1</v>
      </c>
      <c r="L173" s="164" t="s">
        <v>42</v>
      </c>
      <c r="M173" s="65"/>
      <c r="N173" s="165" t="e">
        <f>M173*#REF!</f>
        <v>#REF!</v>
      </c>
      <c r="O173" s="165">
        <v>0</v>
      </c>
      <c r="P173" s="165" t="e">
        <f>O173*#REF!</f>
        <v>#REF!</v>
      </c>
      <c r="Q173" s="165">
        <v>0</v>
      </c>
      <c r="R173" s="166" t="e">
        <f>Q173*#REF!</f>
        <v>#REF!</v>
      </c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P173" s="167" t="s">
        <v>116</v>
      </c>
      <c r="AR173" s="167" t="s">
        <v>112</v>
      </c>
      <c r="AS173" s="167" t="s">
        <v>82</v>
      </c>
      <c r="AW173" s="13" t="s">
        <v>111</v>
      </c>
      <c r="BC173" s="168" t="e">
        <f>IF(L173="základní",#REF!,0)</f>
        <v>#REF!</v>
      </c>
      <c r="BD173" s="168">
        <f>IF(L173="snížená",#REF!,0)</f>
        <v>0</v>
      </c>
      <c r="BE173" s="168">
        <f>IF(L173="zákl. přenesená",#REF!,0)</f>
        <v>0</v>
      </c>
      <c r="BF173" s="168">
        <f>IF(L173="sníž. přenesená",#REF!,0)</f>
        <v>0</v>
      </c>
      <c r="BG173" s="168">
        <f>IF(L173="nulová",#REF!,0)</f>
        <v>0</v>
      </c>
      <c r="BH173" s="13" t="s">
        <v>82</v>
      </c>
      <c r="BI173" s="168" t="e">
        <f>ROUND(H173*#REF!,2)</f>
        <v>#REF!</v>
      </c>
      <c r="BJ173" s="13" t="s">
        <v>116</v>
      </c>
      <c r="BK173" s="167" t="s">
        <v>230</v>
      </c>
    </row>
    <row r="174" spans="1:63" s="2" customFormat="1" ht="104.1" customHeight="1">
      <c r="A174" s="29"/>
      <c r="B174" s="30"/>
      <c r="C174" s="31"/>
      <c r="D174" s="169" t="s">
        <v>118</v>
      </c>
      <c r="E174" s="31"/>
      <c r="F174" s="170" t="s">
        <v>128</v>
      </c>
      <c r="G174" s="31"/>
      <c r="H174" s="171"/>
      <c r="I174" s="31"/>
      <c r="J174" s="34"/>
      <c r="K174" s="172"/>
      <c r="L174" s="173"/>
      <c r="M174" s="65"/>
      <c r="N174" s="65"/>
      <c r="O174" s="65"/>
      <c r="P174" s="65"/>
      <c r="Q174" s="65"/>
      <c r="R174" s="66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R174" s="13" t="s">
        <v>118</v>
      </c>
      <c r="AS174" s="13" t="s">
        <v>82</v>
      </c>
    </row>
    <row r="175" spans="1:63" s="2" customFormat="1" ht="24.2" customHeight="1">
      <c r="A175" s="29"/>
      <c r="B175" s="30"/>
      <c r="C175" s="174" t="s">
        <v>231</v>
      </c>
      <c r="D175" s="174" t="s">
        <v>129</v>
      </c>
      <c r="E175" s="175" t="s">
        <v>232</v>
      </c>
      <c r="F175" s="176" t="s">
        <v>233</v>
      </c>
      <c r="G175" s="177" t="s">
        <v>169</v>
      </c>
      <c r="H175" s="178"/>
      <c r="I175" s="179"/>
      <c r="J175" s="180"/>
      <c r="K175" s="181" t="s">
        <v>1</v>
      </c>
      <c r="L175" s="182" t="s">
        <v>42</v>
      </c>
      <c r="M175" s="65"/>
      <c r="N175" s="165" t="e">
        <f>M175*#REF!</f>
        <v>#REF!</v>
      </c>
      <c r="O175" s="165">
        <v>0</v>
      </c>
      <c r="P175" s="165" t="e">
        <f>O175*#REF!</f>
        <v>#REF!</v>
      </c>
      <c r="Q175" s="165">
        <v>0</v>
      </c>
      <c r="R175" s="166" t="e">
        <f>Q175*#REF!</f>
        <v>#REF!</v>
      </c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P175" s="167" t="s">
        <v>133</v>
      </c>
      <c r="AR175" s="167" t="s">
        <v>129</v>
      </c>
      <c r="AS175" s="167" t="s">
        <v>82</v>
      </c>
      <c r="AW175" s="13" t="s">
        <v>111</v>
      </c>
      <c r="BC175" s="168" t="e">
        <f>IF(L175="základní",#REF!,0)</f>
        <v>#REF!</v>
      </c>
      <c r="BD175" s="168">
        <f>IF(L175="snížená",#REF!,0)</f>
        <v>0</v>
      </c>
      <c r="BE175" s="168">
        <f>IF(L175="zákl. přenesená",#REF!,0)</f>
        <v>0</v>
      </c>
      <c r="BF175" s="168">
        <f>IF(L175="sníž. přenesená",#REF!,0)</f>
        <v>0</v>
      </c>
      <c r="BG175" s="168">
        <f>IF(L175="nulová",#REF!,0)</f>
        <v>0</v>
      </c>
      <c r="BH175" s="13" t="s">
        <v>82</v>
      </c>
      <c r="BI175" s="168" t="e">
        <f>ROUND(H175*#REF!,2)</f>
        <v>#REF!</v>
      </c>
      <c r="BJ175" s="13" t="s">
        <v>116</v>
      </c>
      <c r="BK175" s="167" t="s">
        <v>234</v>
      </c>
    </row>
    <row r="176" spans="1:63" s="2" customFormat="1" ht="39">
      <c r="A176" s="29"/>
      <c r="B176" s="30"/>
      <c r="C176" s="31"/>
      <c r="D176" s="169" t="s">
        <v>118</v>
      </c>
      <c r="E176" s="31"/>
      <c r="F176" s="170" t="s">
        <v>235</v>
      </c>
      <c r="G176" s="31"/>
      <c r="H176" s="171"/>
      <c r="I176" s="31"/>
      <c r="J176" s="34"/>
      <c r="K176" s="172"/>
      <c r="L176" s="173"/>
      <c r="M176" s="65"/>
      <c r="N176" s="65"/>
      <c r="O176" s="65"/>
      <c r="P176" s="65"/>
      <c r="Q176" s="65"/>
      <c r="R176" s="66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R176" s="13" t="s">
        <v>118</v>
      </c>
      <c r="AS176" s="13" t="s">
        <v>82</v>
      </c>
    </row>
    <row r="177" spans="1:63" s="2" customFormat="1" ht="24.2" customHeight="1">
      <c r="A177" s="29"/>
      <c r="B177" s="30"/>
      <c r="C177" s="174" t="s">
        <v>236</v>
      </c>
      <c r="D177" s="174" t="s">
        <v>129</v>
      </c>
      <c r="E177" s="175" t="s">
        <v>237</v>
      </c>
      <c r="F177" s="176" t="s">
        <v>238</v>
      </c>
      <c r="G177" s="177" t="s">
        <v>169</v>
      </c>
      <c r="H177" s="178"/>
      <c r="I177" s="179"/>
      <c r="J177" s="180"/>
      <c r="K177" s="181" t="s">
        <v>1</v>
      </c>
      <c r="L177" s="182" t="s">
        <v>42</v>
      </c>
      <c r="M177" s="65"/>
      <c r="N177" s="165" t="e">
        <f>M177*#REF!</f>
        <v>#REF!</v>
      </c>
      <c r="O177" s="165">
        <v>0</v>
      </c>
      <c r="P177" s="165" t="e">
        <f>O177*#REF!</f>
        <v>#REF!</v>
      </c>
      <c r="Q177" s="165">
        <v>0</v>
      </c>
      <c r="R177" s="166" t="e">
        <f>Q177*#REF!</f>
        <v>#REF!</v>
      </c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P177" s="167" t="s">
        <v>133</v>
      </c>
      <c r="AR177" s="167" t="s">
        <v>129</v>
      </c>
      <c r="AS177" s="167" t="s">
        <v>82</v>
      </c>
      <c r="AW177" s="13" t="s">
        <v>111</v>
      </c>
      <c r="BC177" s="168" t="e">
        <f>IF(L177="základní",#REF!,0)</f>
        <v>#REF!</v>
      </c>
      <c r="BD177" s="168">
        <f>IF(L177="snížená",#REF!,0)</f>
        <v>0</v>
      </c>
      <c r="BE177" s="168">
        <f>IF(L177="zákl. přenesená",#REF!,0)</f>
        <v>0</v>
      </c>
      <c r="BF177" s="168">
        <f>IF(L177="sníž. přenesená",#REF!,0)</f>
        <v>0</v>
      </c>
      <c r="BG177" s="168">
        <f>IF(L177="nulová",#REF!,0)</f>
        <v>0</v>
      </c>
      <c r="BH177" s="13" t="s">
        <v>82</v>
      </c>
      <c r="BI177" s="168" t="e">
        <f>ROUND(H177*#REF!,2)</f>
        <v>#REF!</v>
      </c>
      <c r="BJ177" s="13" t="s">
        <v>116</v>
      </c>
      <c r="BK177" s="167" t="s">
        <v>239</v>
      </c>
    </row>
    <row r="178" spans="1:63" s="2" customFormat="1" ht="39">
      <c r="A178" s="29"/>
      <c r="B178" s="30"/>
      <c r="C178" s="31"/>
      <c r="D178" s="169" t="s">
        <v>118</v>
      </c>
      <c r="E178" s="31"/>
      <c r="F178" s="170" t="s">
        <v>235</v>
      </c>
      <c r="G178" s="31"/>
      <c r="H178" s="171"/>
      <c r="I178" s="31"/>
      <c r="J178" s="34"/>
      <c r="K178" s="172"/>
      <c r="L178" s="173"/>
      <c r="M178" s="65"/>
      <c r="N178" s="65"/>
      <c r="O178" s="65"/>
      <c r="P178" s="65"/>
      <c r="Q178" s="65"/>
      <c r="R178" s="66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R178" s="13" t="s">
        <v>118</v>
      </c>
      <c r="AS178" s="13" t="s">
        <v>82</v>
      </c>
    </row>
    <row r="179" spans="1:63" s="2" customFormat="1" ht="24.2" customHeight="1">
      <c r="A179" s="29"/>
      <c r="B179" s="30"/>
      <c r="C179" s="157" t="s">
        <v>240</v>
      </c>
      <c r="D179" s="157" t="s">
        <v>112</v>
      </c>
      <c r="E179" s="158" t="s">
        <v>241</v>
      </c>
      <c r="F179" s="159" t="s">
        <v>242</v>
      </c>
      <c r="G179" s="160" t="s">
        <v>115</v>
      </c>
      <c r="H179" s="161"/>
      <c r="I179" s="162"/>
      <c r="J179" s="34"/>
      <c r="K179" s="163" t="s">
        <v>1</v>
      </c>
      <c r="L179" s="164" t="s">
        <v>42</v>
      </c>
      <c r="M179" s="65"/>
      <c r="N179" s="165" t="e">
        <f>M179*#REF!</f>
        <v>#REF!</v>
      </c>
      <c r="O179" s="165">
        <v>0</v>
      </c>
      <c r="P179" s="165" t="e">
        <f>O179*#REF!</f>
        <v>#REF!</v>
      </c>
      <c r="Q179" s="165">
        <v>0</v>
      </c>
      <c r="R179" s="166" t="e">
        <f>Q179*#REF!</f>
        <v>#REF!</v>
      </c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P179" s="167" t="s">
        <v>116</v>
      </c>
      <c r="AR179" s="167" t="s">
        <v>112</v>
      </c>
      <c r="AS179" s="167" t="s">
        <v>82</v>
      </c>
      <c r="AW179" s="13" t="s">
        <v>111</v>
      </c>
      <c r="BC179" s="168" t="e">
        <f>IF(L179="základní",#REF!,0)</f>
        <v>#REF!</v>
      </c>
      <c r="BD179" s="168">
        <f>IF(L179="snížená",#REF!,0)</f>
        <v>0</v>
      </c>
      <c r="BE179" s="168">
        <f>IF(L179="zákl. přenesená",#REF!,0)</f>
        <v>0</v>
      </c>
      <c r="BF179" s="168">
        <f>IF(L179="sníž. přenesená",#REF!,0)</f>
        <v>0</v>
      </c>
      <c r="BG179" s="168">
        <f>IF(L179="nulová",#REF!,0)</f>
        <v>0</v>
      </c>
      <c r="BH179" s="13" t="s">
        <v>82</v>
      </c>
      <c r="BI179" s="168" t="e">
        <f>ROUND(H179*#REF!,2)</f>
        <v>#REF!</v>
      </c>
      <c r="BJ179" s="13" t="s">
        <v>116</v>
      </c>
      <c r="BK179" s="167" t="s">
        <v>243</v>
      </c>
    </row>
    <row r="180" spans="1:63" s="2" customFormat="1" ht="60" customHeight="1">
      <c r="A180" s="29"/>
      <c r="B180" s="30"/>
      <c r="C180" s="31"/>
      <c r="D180" s="169" t="s">
        <v>118</v>
      </c>
      <c r="E180" s="31"/>
      <c r="F180" s="170" t="s">
        <v>119</v>
      </c>
      <c r="G180" s="31"/>
      <c r="H180" s="171"/>
      <c r="I180" s="31"/>
      <c r="J180" s="34"/>
      <c r="K180" s="172"/>
      <c r="L180" s="173"/>
      <c r="M180" s="65"/>
      <c r="N180" s="65"/>
      <c r="O180" s="65"/>
      <c r="P180" s="65"/>
      <c r="Q180" s="65"/>
      <c r="R180" s="66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R180" s="13" t="s">
        <v>118</v>
      </c>
      <c r="AS180" s="13" t="s">
        <v>82</v>
      </c>
    </row>
    <row r="181" spans="1:63" s="2" customFormat="1" ht="16.5" customHeight="1">
      <c r="A181" s="29"/>
      <c r="B181" s="30"/>
      <c r="C181" s="157" t="s">
        <v>244</v>
      </c>
      <c r="D181" s="157" t="s">
        <v>112</v>
      </c>
      <c r="E181" s="158" t="s">
        <v>245</v>
      </c>
      <c r="F181" s="159" t="s">
        <v>246</v>
      </c>
      <c r="G181" s="160" t="s">
        <v>115</v>
      </c>
      <c r="H181" s="161"/>
      <c r="I181" s="162"/>
      <c r="J181" s="34"/>
      <c r="K181" s="163" t="s">
        <v>1</v>
      </c>
      <c r="L181" s="164" t="s">
        <v>42</v>
      </c>
      <c r="M181" s="65"/>
      <c r="N181" s="165" t="e">
        <f>M181*#REF!</f>
        <v>#REF!</v>
      </c>
      <c r="O181" s="165">
        <v>0</v>
      </c>
      <c r="P181" s="165" t="e">
        <f>O181*#REF!</f>
        <v>#REF!</v>
      </c>
      <c r="Q181" s="165">
        <v>0</v>
      </c>
      <c r="R181" s="166" t="e">
        <f>Q181*#REF!</f>
        <v>#REF!</v>
      </c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P181" s="167" t="s">
        <v>116</v>
      </c>
      <c r="AR181" s="167" t="s">
        <v>112</v>
      </c>
      <c r="AS181" s="167" t="s">
        <v>82</v>
      </c>
      <c r="AW181" s="13" t="s">
        <v>111</v>
      </c>
      <c r="BC181" s="168" t="e">
        <f>IF(L181="základní",#REF!,0)</f>
        <v>#REF!</v>
      </c>
      <c r="BD181" s="168">
        <f>IF(L181="snížená",#REF!,0)</f>
        <v>0</v>
      </c>
      <c r="BE181" s="168">
        <f>IF(L181="zákl. přenesená",#REF!,0)</f>
        <v>0</v>
      </c>
      <c r="BF181" s="168">
        <f>IF(L181="sníž. přenesená",#REF!,0)</f>
        <v>0</v>
      </c>
      <c r="BG181" s="168">
        <f>IF(L181="nulová",#REF!,0)</f>
        <v>0</v>
      </c>
      <c r="BH181" s="13" t="s">
        <v>82</v>
      </c>
      <c r="BI181" s="168" t="e">
        <f>ROUND(H181*#REF!,2)</f>
        <v>#REF!</v>
      </c>
      <c r="BJ181" s="13" t="s">
        <v>116</v>
      </c>
      <c r="BK181" s="167" t="s">
        <v>247</v>
      </c>
    </row>
    <row r="182" spans="1:63" s="2" customFormat="1" ht="104.1" customHeight="1">
      <c r="A182" s="29"/>
      <c r="B182" s="30"/>
      <c r="C182" s="31"/>
      <c r="D182" s="169" t="s">
        <v>118</v>
      </c>
      <c r="E182" s="31"/>
      <c r="F182" s="170" t="s">
        <v>123</v>
      </c>
      <c r="G182" s="31"/>
      <c r="H182" s="171"/>
      <c r="I182" s="31"/>
      <c r="J182" s="34"/>
      <c r="K182" s="172"/>
      <c r="L182" s="173"/>
      <c r="M182" s="65"/>
      <c r="N182" s="65"/>
      <c r="O182" s="65"/>
      <c r="P182" s="65"/>
      <c r="Q182" s="65"/>
      <c r="R182" s="66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R182" s="13" t="s">
        <v>118</v>
      </c>
      <c r="AS182" s="13" t="s">
        <v>82</v>
      </c>
    </row>
    <row r="183" spans="1:63" s="2" customFormat="1" ht="24.2" customHeight="1">
      <c r="A183" s="29"/>
      <c r="B183" s="30"/>
      <c r="C183" s="157" t="s">
        <v>248</v>
      </c>
      <c r="D183" s="157" t="s">
        <v>112</v>
      </c>
      <c r="E183" s="158" t="s">
        <v>249</v>
      </c>
      <c r="F183" s="159" t="s">
        <v>250</v>
      </c>
      <c r="G183" s="160" t="s">
        <v>115</v>
      </c>
      <c r="H183" s="161"/>
      <c r="I183" s="162"/>
      <c r="J183" s="34"/>
      <c r="K183" s="163" t="s">
        <v>1</v>
      </c>
      <c r="L183" s="164" t="s">
        <v>42</v>
      </c>
      <c r="M183" s="65"/>
      <c r="N183" s="165" t="e">
        <f>M183*#REF!</f>
        <v>#REF!</v>
      </c>
      <c r="O183" s="165">
        <v>0</v>
      </c>
      <c r="P183" s="165" t="e">
        <f>O183*#REF!</f>
        <v>#REF!</v>
      </c>
      <c r="Q183" s="165">
        <v>0</v>
      </c>
      <c r="R183" s="166" t="e">
        <f>Q183*#REF!</f>
        <v>#REF!</v>
      </c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P183" s="167" t="s">
        <v>116</v>
      </c>
      <c r="AR183" s="167" t="s">
        <v>112</v>
      </c>
      <c r="AS183" s="167" t="s">
        <v>82</v>
      </c>
      <c r="AW183" s="13" t="s">
        <v>111</v>
      </c>
      <c r="BC183" s="168" t="e">
        <f>IF(L183="základní",#REF!,0)</f>
        <v>#REF!</v>
      </c>
      <c r="BD183" s="168">
        <f>IF(L183="snížená",#REF!,0)</f>
        <v>0</v>
      </c>
      <c r="BE183" s="168">
        <f>IF(L183="zákl. přenesená",#REF!,0)</f>
        <v>0</v>
      </c>
      <c r="BF183" s="168">
        <f>IF(L183="sníž. přenesená",#REF!,0)</f>
        <v>0</v>
      </c>
      <c r="BG183" s="168">
        <f>IF(L183="nulová",#REF!,0)</f>
        <v>0</v>
      </c>
      <c r="BH183" s="13" t="s">
        <v>82</v>
      </c>
      <c r="BI183" s="168" t="e">
        <f>ROUND(H183*#REF!,2)</f>
        <v>#REF!</v>
      </c>
      <c r="BJ183" s="13" t="s">
        <v>116</v>
      </c>
      <c r="BK183" s="167" t="s">
        <v>251</v>
      </c>
    </row>
    <row r="184" spans="1:63" s="2" customFormat="1" ht="104.1" customHeight="1">
      <c r="A184" s="29"/>
      <c r="B184" s="30"/>
      <c r="C184" s="31"/>
      <c r="D184" s="169" t="s">
        <v>118</v>
      </c>
      <c r="E184" s="31"/>
      <c r="F184" s="170" t="s">
        <v>128</v>
      </c>
      <c r="G184" s="31"/>
      <c r="H184" s="171"/>
      <c r="I184" s="31"/>
      <c r="J184" s="34"/>
      <c r="K184" s="172"/>
      <c r="L184" s="173"/>
      <c r="M184" s="65"/>
      <c r="N184" s="65"/>
      <c r="O184" s="65"/>
      <c r="P184" s="65"/>
      <c r="Q184" s="65"/>
      <c r="R184" s="66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R184" s="13" t="s">
        <v>118</v>
      </c>
      <c r="AS184" s="13" t="s">
        <v>82</v>
      </c>
    </row>
    <row r="185" spans="1:63" s="2" customFormat="1" ht="24.2" customHeight="1">
      <c r="A185" s="29"/>
      <c r="B185" s="30"/>
      <c r="C185" s="174" t="s">
        <v>252</v>
      </c>
      <c r="D185" s="174" t="s">
        <v>129</v>
      </c>
      <c r="E185" s="175" t="s">
        <v>253</v>
      </c>
      <c r="F185" s="176" t="s">
        <v>254</v>
      </c>
      <c r="G185" s="177" t="s">
        <v>115</v>
      </c>
      <c r="H185" s="178"/>
      <c r="I185" s="179"/>
      <c r="J185" s="180"/>
      <c r="K185" s="181" t="s">
        <v>1</v>
      </c>
      <c r="L185" s="182" t="s">
        <v>42</v>
      </c>
      <c r="M185" s="65"/>
      <c r="N185" s="165" t="e">
        <f>M185*#REF!</f>
        <v>#REF!</v>
      </c>
      <c r="O185" s="165">
        <v>0</v>
      </c>
      <c r="P185" s="165" t="e">
        <f>O185*#REF!</f>
        <v>#REF!</v>
      </c>
      <c r="Q185" s="165">
        <v>0</v>
      </c>
      <c r="R185" s="166" t="e">
        <f>Q185*#REF!</f>
        <v>#REF!</v>
      </c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P185" s="167" t="s">
        <v>133</v>
      </c>
      <c r="AR185" s="167" t="s">
        <v>129</v>
      </c>
      <c r="AS185" s="167" t="s">
        <v>82</v>
      </c>
      <c r="AW185" s="13" t="s">
        <v>111</v>
      </c>
      <c r="BC185" s="168" t="e">
        <f>IF(L185="základní",#REF!,0)</f>
        <v>#REF!</v>
      </c>
      <c r="BD185" s="168">
        <f>IF(L185="snížená",#REF!,0)</f>
        <v>0</v>
      </c>
      <c r="BE185" s="168">
        <f>IF(L185="zákl. přenesená",#REF!,0)</f>
        <v>0</v>
      </c>
      <c r="BF185" s="168">
        <f>IF(L185="sníž. přenesená",#REF!,0)</f>
        <v>0</v>
      </c>
      <c r="BG185" s="168">
        <f>IF(L185="nulová",#REF!,0)</f>
        <v>0</v>
      </c>
      <c r="BH185" s="13" t="s">
        <v>82</v>
      </c>
      <c r="BI185" s="168" t="e">
        <f>ROUND(H185*#REF!,2)</f>
        <v>#REF!</v>
      </c>
      <c r="BJ185" s="13" t="s">
        <v>116</v>
      </c>
      <c r="BK185" s="167" t="s">
        <v>255</v>
      </c>
    </row>
    <row r="186" spans="1:63" s="2" customFormat="1" ht="39">
      <c r="A186" s="29"/>
      <c r="B186" s="30"/>
      <c r="C186" s="31"/>
      <c r="D186" s="169" t="s">
        <v>118</v>
      </c>
      <c r="E186" s="31"/>
      <c r="F186" s="170" t="s">
        <v>235</v>
      </c>
      <c r="G186" s="31"/>
      <c r="H186" s="171"/>
      <c r="I186" s="31"/>
      <c r="J186" s="34"/>
      <c r="K186" s="172"/>
      <c r="L186" s="173"/>
      <c r="M186" s="65"/>
      <c r="N186" s="65"/>
      <c r="O186" s="65"/>
      <c r="P186" s="65"/>
      <c r="Q186" s="65"/>
      <c r="R186" s="66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R186" s="13" t="s">
        <v>118</v>
      </c>
      <c r="AS186" s="13" t="s">
        <v>82</v>
      </c>
    </row>
    <row r="187" spans="1:63" s="2" customFormat="1" ht="24.2" customHeight="1">
      <c r="A187" s="29"/>
      <c r="B187" s="30"/>
      <c r="C187" s="174" t="s">
        <v>256</v>
      </c>
      <c r="D187" s="174" t="s">
        <v>129</v>
      </c>
      <c r="E187" s="175" t="s">
        <v>257</v>
      </c>
      <c r="F187" s="176" t="s">
        <v>258</v>
      </c>
      <c r="G187" s="177" t="s">
        <v>115</v>
      </c>
      <c r="H187" s="178"/>
      <c r="I187" s="179"/>
      <c r="J187" s="180"/>
      <c r="K187" s="181" t="s">
        <v>1</v>
      </c>
      <c r="L187" s="182" t="s">
        <v>42</v>
      </c>
      <c r="M187" s="65"/>
      <c r="N187" s="165" t="e">
        <f>M187*#REF!</f>
        <v>#REF!</v>
      </c>
      <c r="O187" s="165">
        <v>0</v>
      </c>
      <c r="P187" s="165" t="e">
        <f>O187*#REF!</f>
        <v>#REF!</v>
      </c>
      <c r="Q187" s="165">
        <v>0</v>
      </c>
      <c r="R187" s="166" t="e">
        <f>Q187*#REF!</f>
        <v>#REF!</v>
      </c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P187" s="167" t="s">
        <v>133</v>
      </c>
      <c r="AR187" s="167" t="s">
        <v>129</v>
      </c>
      <c r="AS187" s="167" t="s">
        <v>82</v>
      </c>
      <c r="AW187" s="13" t="s">
        <v>111</v>
      </c>
      <c r="BC187" s="168" t="e">
        <f>IF(L187="základní",#REF!,0)</f>
        <v>#REF!</v>
      </c>
      <c r="BD187" s="168">
        <f>IF(L187="snížená",#REF!,0)</f>
        <v>0</v>
      </c>
      <c r="BE187" s="168">
        <f>IF(L187="zákl. přenesená",#REF!,0)</f>
        <v>0</v>
      </c>
      <c r="BF187" s="168">
        <f>IF(L187="sníž. přenesená",#REF!,0)</f>
        <v>0</v>
      </c>
      <c r="BG187" s="168">
        <f>IF(L187="nulová",#REF!,0)</f>
        <v>0</v>
      </c>
      <c r="BH187" s="13" t="s">
        <v>82</v>
      </c>
      <c r="BI187" s="168" t="e">
        <f>ROUND(H187*#REF!,2)</f>
        <v>#REF!</v>
      </c>
      <c r="BJ187" s="13" t="s">
        <v>116</v>
      </c>
      <c r="BK187" s="167" t="s">
        <v>259</v>
      </c>
    </row>
    <row r="188" spans="1:63" s="2" customFormat="1" ht="39">
      <c r="A188" s="29"/>
      <c r="B188" s="30"/>
      <c r="C188" s="31"/>
      <c r="D188" s="169" t="s">
        <v>118</v>
      </c>
      <c r="E188" s="31"/>
      <c r="F188" s="170" t="s">
        <v>235</v>
      </c>
      <c r="G188" s="31"/>
      <c r="H188" s="171"/>
      <c r="I188" s="31"/>
      <c r="J188" s="34"/>
      <c r="K188" s="172"/>
      <c r="L188" s="173"/>
      <c r="M188" s="65"/>
      <c r="N188" s="65"/>
      <c r="O188" s="65"/>
      <c r="P188" s="65"/>
      <c r="Q188" s="65"/>
      <c r="R188" s="66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R188" s="13" t="s">
        <v>118</v>
      </c>
      <c r="AS188" s="13" t="s">
        <v>82</v>
      </c>
    </row>
    <row r="189" spans="1:63" s="2" customFormat="1" ht="24.2" customHeight="1">
      <c r="A189" s="29"/>
      <c r="B189" s="30"/>
      <c r="C189" s="157" t="s">
        <v>260</v>
      </c>
      <c r="D189" s="157" t="s">
        <v>112</v>
      </c>
      <c r="E189" s="158" t="s">
        <v>261</v>
      </c>
      <c r="F189" s="159" t="s">
        <v>262</v>
      </c>
      <c r="G189" s="160" t="s">
        <v>115</v>
      </c>
      <c r="H189" s="161"/>
      <c r="I189" s="162"/>
      <c r="J189" s="34"/>
      <c r="K189" s="163" t="s">
        <v>1</v>
      </c>
      <c r="L189" s="164" t="s">
        <v>42</v>
      </c>
      <c r="M189" s="65"/>
      <c r="N189" s="165" t="e">
        <f>M189*#REF!</f>
        <v>#REF!</v>
      </c>
      <c r="O189" s="165">
        <v>0</v>
      </c>
      <c r="P189" s="165" t="e">
        <f>O189*#REF!</f>
        <v>#REF!</v>
      </c>
      <c r="Q189" s="165">
        <v>0</v>
      </c>
      <c r="R189" s="166" t="e">
        <f>Q189*#REF!</f>
        <v>#REF!</v>
      </c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P189" s="167" t="s">
        <v>116</v>
      </c>
      <c r="AR189" s="167" t="s">
        <v>112</v>
      </c>
      <c r="AS189" s="167" t="s">
        <v>82</v>
      </c>
      <c r="AW189" s="13" t="s">
        <v>111</v>
      </c>
      <c r="BC189" s="168" t="e">
        <f>IF(L189="základní",#REF!,0)</f>
        <v>#REF!</v>
      </c>
      <c r="BD189" s="168">
        <f>IF(L189="snížená",#REF!,0)</f>
        <v>0</v>
      </c>
      <c r="BE189" s="168">
        <f>IF(L189="zákl. přenesená",#REF!,0)</f>
        <v>0</v>
      </c>
      <c r="BF189" s="168">
        <f>IF(L189="sníž. přenesená",#REF!,0)</f>
        <v>0</v>
      </c>
      <c r="BG189" s="168">
        <f>IF(L189="nulová",#REF!,0)</f>
        <v>0</v>
      </c>
      <c r="BH189" s="13" t="s">
        <v>82</v>
      </c>
      <c r="BI189" s="168" t="e">
        <f>ROUND(H189*#REF!,2)</f>
        <v>#REF!</v>
      </c>
      <c r="BJ189" s="13" t="s">
        <v>116</v>
      </c>
      <c r="BK189" s="167" t="s">
        <v>263</v>
      </c>
    </row>
    <row r="190" spans="1:63" s="2" customFormat="1" ht="60" customHeight="1">
      <c r="A190" s="29"/>
      <c r="B190" s="30"/>
      <c r="C190" s="31"/>
      <c r="D190" s="169" t="s">
        <v>118</v>
      </c>
      <c r="E190" s="31"/>
      <c r="F190" s="170" t="s">
        <v>119</v>
      </c>
      <c r="G190" s="31"/>
      <c r="H190" s="171"/>
      <c r="I190" s="31"/>
      <c r="J190" s="34"/>
      <c r="K190" s="172"/>
      <c r="L190" s="173"/>
      <c r="M190" s="65"/>
      <c r="N190" s="65"/>
      <c r="O190" s="65"/>
      <c r="P190" s="65"/>
      <c r="Q190" s="65"/>
      <c r="R190" s="66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R190" s="13" t="s">
        <v>118</v>
      </c>
      <c r="AS190" s="13" t="s">
        <v>82</v>
      </c>
    </row>
    <row r="191" spans="1:63" s="2" customFormat="1" ht="24.2" customHeight="1">
      <c r="A191" s="29"/>
      <c r="B191" s="30"/>
      <c r="C191" s="157" t="s">
        <v>264</v>
      </c>
      <c r="D191" s="157" t="s">
        <v>112</v>
      </c>
      <c r="E191" s="158" t="s">
        <v>265</v>
      </c>
      <c r="F191" s="159" t="s">
        <v>266</v>
      </c>
      <c r="G191" s="160" t="s">
        <v>115</v>
      </c>
      <c r="H191" s="161"/>
      <c r="I191" s="162"/>
      <c r="J191" s="34"/>
      <c r="K191" s="163" t="s">
        <v>1</v>
      </c>
      <c r="L191" s="164" t="s">
        <v>42</v>
      </c>
      <c r="M191" s="65"/>
      <c r="N191" s="165" t="e">
        <f>M191*#REF!</f>
        <v>#REF!</v>
      </c>
      <c r="O191" s="165">
        <v>0</v>
      </c>
      <c r="P191" s="165" t="e">
        <f>O191*#REF!</f>
        <v>#REF!</v>
      </c>
      <c r="Q191" s="165">
        <v>0</v>
      </c>
      <c r="R191" s="166" t="e">
        <f>Q191*#REF!</f>
        <v>#REF!</v>
      </c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P191" s="167" t="s">
        <v>116</v>
      </c>
      <c r="AR191" s="167" t="s">
        <v>112</v>
      </c>
      <c r="AS191" s="167" t="s">
        <v>82</v>
      </c>
      <c r="AW191" s="13" t="s">
        <v>111</v>
      </c>
      <c r="BC191" s="168" t="e">
        <f>IF(L191="základní",#REF!,0)</f>
        <v>#REF!</v>
      </c>
      <c r="BD191" s="168">
        <f>IF(L191="snížená",#REF!,0)</f>
        <v>0</v>
      </c>
      <c r="BE191" s="168">
        <f>IF(L191="zákl. přenesená",#REF!,0)</f>
        <v>0</v>
      </c>
      <c r="BF191" s="168">
        <f>IF(L191="sníž. přenesená",#REF!,0)</f>
        <v>0</v>
      </c>
      <c r="BG191" s="168">
        <f>IF(L191="nulová",#REF!,0)</f>
        <v>0</v>
      </c>
      <c r="BH191" s="13" t="s">
        <v>82</v>
      </c>
      <c r="BI191" s="168" t="e">
        <f>ROUND(H191*#REF!,2)</f>
        <v>#REF!</v>
      </c>
      <c r="BJ191" s="13" t="s">
        <v>116</v>
      </c>
      <c r="BK191" s="167" t="s">
        <v>267</v>
      </c>
    </row>
    <row r="192" spans="1:63" s="2" customFormat="1" ht="104.1" customHeight="1">
      <c r="A192" s="29"/>
      <c r="B192" s="30"/>
      <c r="C192" s="31"/>
      <c r="D192" s="169" t="s">
        <v>118</v>
      </c>
      <c r="E192" s="31"/>
      <c r="F192" s="170" t="s">
        <v>123</v>
      </c>
      <c r="G192" s="31"/>
      <c r="H192" s="171"/>
      <c r="I192" s="31"/>
      <c r="J192" s="34"/>
      <c r="K192" s="172"/>
      <c r="L192" s="173"/>
      <c r="M192" s="65"/>
      <c r="N192" s="65"/>
      <c r="O192" s="65"/>
      <c r="P192" s="65"/>
      <c r="Q192" s="65"/>
      <c r="R192" s="66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R192" s="13" t="s">
        <v>118</v>
      </c>
      <c r="AS192" s="13" t="s">
        <v>82</v>
      </c>
    </row>
    <row r="193" spans="1:63" s="2" customFormat="1" ht="24.2" customHeight="1">
      <c r="A193" s="29"/>
      <c r="B193" s="30"/>
      <c r="C193" s="157" t="s">
        <v>268</v>
      </c>
      <c r="D193" s="157" t="s">
        <v>112</v>
      </c>
      <c r="E193" s="158" t="s">
        <v>269</v>
      </c>
      <c r="F193" s="159" t="s">
        <v>270</v>
      </c>
      <c r="G193" s="160" t="s">
        <v>115</v>
      </c>
      <c r="H193" s="161"/>
      <c r="I193" s="162"/>
      <c r="J193" s="34"/>
      <c r="K193" s="163" t="s">
        <v>1</v>
      </c>
      <c r="L193" s="164" t="s">
        <v>42</v>
      </c>
      <c r="M193" s="65"/>
      <c r="N193" s="165" t="e">
        <f>M193*#REF!</f>
        <v>#REF!</v>
      </c>
      <c r="O193" s="165">
        <v>0</v>
      </c>
      <c r="P193" s="165" t="e">
        <f>O193*#REF!</f>
        <v>#REF!</v>
      </c>
      <c r="Q193" s="165">
        <v>0</v>
      </c>
      <c r="R193" s="166" t="e">
        <f>Q193*#REF!</f>
        <v>#REF!</v>
      </c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P193" s="167" t="s">
        <v>116</v>
      </c>
      <c r="AR193" s="167" t="s">
        <v>112</v>
      </c>
      <c r="AS193" s="167" t="s">
        <v>82</v>
      </c>
      <c r="AW193" s="13" t="s">
        <v>111</v>
      </c>
      <c r="BC193" s="168" t="e">
        <f>IF(L193="základní",#REF!,0)</f>
        <v>#REF!</v>
      </c>
      <c r="BD193" s="168">
        <f>IF(L193="snížená",#REF!,0)</f>
        <v>0</v>
      </c>
      <c r="BE193" s="168">
        <f>IF(L193="zákl. přenesená",#REF!,0)</f>
        <v>0</v>
      </c>
      <c r="BF193" s="168">
        <f>IF(L193="sníž. přenesená",#REF!,0)</f>
        <v>0</v>
      </c>
      <c r="BG193" s="168">
        <f>IF(L193="nulová",#REF!,0)</f>
        <v>0</v>
      </c>
      <c r="BH193" s="13" t="s">
        <v>82</v>
      </c>
      <c r="BI193" s="168" t="e">
        <f>ROUND(H193*#REF!,2)</f>
        <v>#REF!</v>
      </c>
      <c r="BJ193" s="13" t="s">
        <v>116</v>
      </c>
      <c r="BK193" s="167" t="s">
        <v>271</v>
      </c>
    </row>
    <row r="194" spans="1:63" s="2" customFormat="1" ht="104.1" customHeight="1">
      <c r="A194" s="29"/>
      <c r="B194" s="30"/>
      <c r="C194" s="31"/>
      <c r="D194" s="169" t="s">
        <v>118</v>
      </c>
      <c r="E194" s="31"/>
      <c r="F194" s="170" t="s">
        <v>128</v>
      </c>
      <c r="G194" s="31"/>
      <c r="H194" s="171"/>
      <c r="I194" s="31"/>
      <c r="J194" s="34"/>
      <c r="K194" s="172"/>
      <c r="L194" s="173"/>
      <c r="M194" s="65"/>
      <c r="N194" s="65"/>
      <c r="O194" s="65"/>
      <c r="P194" s="65"/>
      <c r="Q194" s="65"/>
      <c r="R194" s="66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R194" s="13" t="s">
        <v>118</v>
      </c>
      <c r="AS194" s="13" t="s">
        <v>82</v>
      </c>
    </row>
    <row r="195" spans="1:63" s="2" customFormat="1" ht="24.2" customHeight="1">
      <c r="A195" s="29"/>
      <c r="B195" s="30"/>
      <c r="C195" s="174" t="s">
        <v>272</v>
      </c>
      <c r="D195" s="174" t="s">
        <v>129</v>
      </c>
      <c r="E195" s="175" t="s">
        <v>273</v>
      </c>
      <c r="F195" s="176" t="s">
        <v>274</v>
      </c>
      <c r="G195" s="177" t="s">
        <v>132</v>
      </c>
      <c r="H195" s="178"/>
      <c r="I195" s="179"/>
      <c r="J195" s="180"/>
      <c r="K195" s="181" t="s">
        <v>1</v>
      </c>
      <c r="L195" s="182" t="s">
        <v>42</v>
      </c>
      <c r="M195" s="65"/>
      <c r="N195" s="165" t="e">
        <f>M195*#REF!</f>
        <v>#REF!</v>
      </c>
      <c r="O195" s="165">
        <v>0</v>
      </c>
      <c r="P195" s="165" t="e">
        <f>O195*#REF!</f>
        <v>#REF!</v>
      </c>
      <c r="Q195" s="165">
        <v>0</v>
      </c>
      <c r="R195" s="166" t="e">
        <f>Q195*#REF!</f>
        <v>#REF!</v>
      </c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P195" s="167" t="s">
        <v>133</v>
      </c>
      <c r="AR195" s="167" t="s">
        <v>129</v>
      </c>
      <c r="AS195" s="167" t="s">
        <v>82</v>
      </c>
      <c r="AW195" s="13" t="s">
        <v>111</v>
      </c>
      <c r="BC195" s="168" t="e">
        <f>IF(L195="základní",#REF!,0)</f>
        <v>#REF!</v>
      </c>
      <c r="BD195" s="168">
        <f>IF(L195="snížená",#REF!,0)</f>
        <v>0</v>
      </c>
      <c r="BE195" s="168">
        <f>IF(L195="zákl. přenesená",#REF!,0)</f>
        <v>0</v>
      </c>
      <c r="BF195" s="168">
        <f>IF(L195="sníž. přenesená",#REF!,0)</f>
        <v>0</v>
      </c>
      <c r="BG195" s="168">
        <f>IF(L195="nulová",#REF!,0)</f>
        <v>0</v>
      </c>
      <c r="BH195" s="13" t="s">
        <v>82</v>
      </c>
      <c r="BI195" s="168" t="e">
        <f>ROUND(H195*#REF!,2)</f>
        <v>#REF!</v>
      </c>
      <c r="BJ195" s="13" t="s">
        <v>116</v>
      </c>
      <c r="BK195" s="167" t="s">
        <v>275</v>
      </c>
    </row>
    <row r="196" spans="1:63" s="2" customFormat="1" ht="39">
      <c r="A196" s="29"/>
      <c r="B196" s="30"/>
      <c r="C196" s="31"/>
      <c r="D196" s="169" t="s">
        <v>118</v>
      </c>
      <c r="E196" s="31"/>
      <c r="F196" s="170" t="s">
        <v>235</v>
      </c>
      <c r="G196" s="31"/>
      <c r="H196" s="171"/>
      <c r="I196" s="31"/>
      <c r="J196" s="34"/>
      <c r="K196" s="172"/>
      <c r="L196" s="173"/>
      <c r="M196" s="65"/>
      <c r="N196" s="65"/>
      <c r="O196" s="65"/>
      <c r="P196" s="65"/>
      <c r="Q196" s="65"/>
      <c r="R196" s="66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R196" s="13" t="s">
        <v>118</v>
      </c>
      <c r="AS196" s="13" t="s">
        <v>82</v>
      </c>
    </row>
    <row r="197" spans="1:63" s="2" customFormat="1" ht="24.2" customHeight="1">
      <c r="A197" s="29"/>
      <c r="B197" s="30"/>
      <c r="C197" s="174" t="s">
        <v>276</v>
      </c>
      <c r="D197" s="174" t="s">
        <v>129</v>
      </c>
      <c r="E197" s="175" t="s">
        <v>277</v>
      </c>
      <c r="F197" s="176" t="s">
        <v>278</v>
      </c>
      <c r="G197" s="177" t="s">
        <v>132</v>
      </c>
      <c r="H197" s="178"/>
      <c r="I197" s="179"/>
      <c r="J197" s="180"/>
      <c r="K197" s="181" t="s">
        <v>1</v>
      </c>
      <c r="L197" s="182" t="s">
        <v>42</v>
      </c>
      <c r="M197" s="65"/>
      <c r="N197" s="165" t="e">
        <f>M197*#REF!</f>
        <v>#REF!</v>
      </c>
      <c r="O197" s="165">
        <v>0</v>
      </c>
      <c r="P197" s="165" t="e">
        <f>O197*#REF!</f>
        <v>#REF!</v>
      </c>
      <c r="Q197" s="165">
        <v>0</v>
      </c>
      <c r="R197" s="166" t="e">
        <f>Q197*#REF!</f>
        <v>#REF!</v>
      </c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P197" s="167" t="s">
        <v>133</v>
      </c>
      <c r="AR197" s="167" t="s">
        <v>129</v>
      </c>
      <c r="AS197" s="167" t="s">
        <v>82</v>
      </c>
      <c r="AW197" s="13" t="s">
        <v>111</v>
      </c>
      <c r="BC197" s="168" t="e">
        <f>IF(L197="základní",#REF!,0)</f>
        <v>#REF!</v>
      </c>
      <c r="BD197" s="168">
        <f>IF(L197="snížená",#REF!,0)</f>
        <v>0</v>
      </c>
      <c r="BE197" s="168">
        <f>IF(L197="zákl. přenesená",#REF!,0)</f>
        <v>0</v>
      </c>
      <c r="BF197" s="168">
        <f>IF(L197="sníž. přenesená",#REF!,0)</f>
        <v>0</v>
      </c>
      <c r="BG197" s="168">
        <f>IF(L197="nulová",#REF!,0)</f>
        <v>0</v>
      </c>
      <c r="BH197" s="13" t="s">
        <v>82</v>
      </c>
      <c r="BI197" s="168" t="e">
        <f>ROUND(H197*#REF!,2)</f>
        <v>#REF!</v>
      </c>
      <c r="BJ197" s="13" t="s">
        <v>116</v>
      </c>
      <c r="BK197" s="167" t="s">
        <v>279</v>
      </c>
    </row>
    <row r="198" spans="1:63" s="2" customFormat="1" ht="39">
      <c r="A198" s="29"/>
      <c r="B198" s="30"/>
      <c r="C198" s="31"/>
      <c r="D198" s="169" t="s">
        <v>118</v>
      </c>
      <c r="E198" s="31"/>
      <c r="F198" s="170" t="s">
        <v>235</v>
      </c>
      <c r="G198" s="31"/>
      <c r="H198" s="171"/>
      <c r="I198" s="31"/>
      <c r="J198" s="34"/>
      <c r="K198" s="172"/>
      <c r="L198" s="173"/>
      <c r="M198" s="65"/>
      <c r="N198" s="65"/>
      <c r="O198" s="65"/>
      <c r="P198" s="65"/>
      <c r="Q198" s="65"/>
      <c r="R198" s="66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R198" s="13" t="s">
        <v>118</v>
      </c>
      <c r="AS198" s="13" t="s">
        <v>82</v>
      </c>
    </row>
    <row r="199" spans="1:63" s="2" customFormat="1" ht="24.2" customHeight="1">
      <c r="A199" s="29"/>
      <c r="B199" s="30"/>
      <c r="C199" s="157" t="s">
        <v>280</v>
      </c>
      <c r="D199" s="157" t="s">
        <v>112</v>
      </c>
      <c r="E199" s="158" t="s">
        <v>281</v>
      </c>
      <c r="F199" s="159" t="s">
        <v>282</v>
      </c>
      <c r="G199" s="160" t="s">
        <v>115</v>
      </c>
      <c r="H199" s="161"/>
      <c r="I199" s="162"/>
      <c r="J199" s="34"/>
      <c r="K199" s="163" t="s">
        <v>1</v>
      </c>
      <c r="L199" s="164" t="s">
        <v>42</v>
      </c>
      <c r="M199" s="65"/>
      <c r="N199" s="165" t="e">
        <f>M199*#REF!</f>
        <v>#REF!</v>
      </c>
      <c r="O199" s="165">
        <v>0</v>
      </c>
      <c r="P199" s="165" t="e">
        <f>O199*#REF!</f>
        <v>#REF!</v>
      </c>
      <c r="Q199" s="165">
        <v>0</v>
      </c>
      <c r="R199" s="166" t="e">
        <f>Q199*#REF!</f>
        <v>#REF!</v>
      </c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P199" s="167" t="s">
        <v>116</v>
      </c>
      <c r="AR199" s="167" t="s">
        <v>112</v>
      </c>
      <c r="AS199" s="167" t="s">
        <v>82</v>
      </c>
      <c r="AW199" s="13" t="s">
        <v>111</v>
      </c>
      <c r="BC199" s="168" t="e">
        <f>IF(L199="základní",#REF!,0)</f>
        <v>#REF!</v>
      </c>
      <c r="BD199" s="168">
        <f>IF(L199="snížená",#REF!,0)</f>
        <v>0</v>
      </c>
      <c r="BE199" s="168">
        <f>IF(L199="zákl. přenesená",#REF!,0)</f>
        <v>0</v>
      </c>
      <c r="BF199" s="168">
        <f>IF(L199="sníž. přenesená",#REF!,0)</f>
        <v>0</v>
      </c>
      <c r="BG199" s="168">
        <f>IF(L199="nulová",#REF!,0)</f>
        <v>0</v>
      </c>
      <c r="BH199" s="13" t="s">
        <v>82</v>
      </c>
      <c r="BI199" s="168" t="e">
        <f>ROUND(H199*#REF!,2)</f>
        <v>#REF!</v>
      </c>
      <c r="BJ199" s="13" t="s">
        <v>116</v>
      </c>
      <c r="BK199" s="167" t="s">
        <v>283</v>
      </c>
    </row>
    <row r="200" spans="1:63" s="2" customFormat="1" ht="60" customHeight="1">
      <c r="A200" s="29"/>
      <c r="B200" s="30"/>
      <c r="C200" s="31"/>
      <c r="D200" s="169" t="s">
        <v>118</v>
      </c>
      <c r="E200" s="31"/>
      <c r="F200" s="170" t="s">
        <v>119</v>
      </c>
      <c r="G200" s="31"/>
      <c r="H200" s="171"/>
      <c r="I200" s="31"/>
      <c r="J200" s="34"/>
      <c r="K200" s="172"/>
      <c r="L200" s="173"/>
      <c r="M200" s="65"/>
      <c r="N200" s="65"/>
      <c r="O200" s="65"/>
      <c r="P200" s="65"/>
      <c r="Q200" s="65"/>
      <c r="R200" s="66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R200" s="13" t="s">
        <v>118</v>
      </c>
      <c r="AS200" s="13" t="s">
        <v>82</v>
      </c>
    </row>
    <row r="201" spans="1:63" s="2" customFormat="1" ht="24.2" customHeight="1">
      <c r="A201" s="29"/>
      <c r="B201" s="30"/>
      <c r="C201" s="157" t="s">
        <v>284</v>
      </c>
      <c r="D201" s="157" t="s">
        <v>112</v>
      </c>
      <c r="E201" s="158" t="s">
        <v>285</v>
      </c>
      <c r="F201" s="159" t="s">
        <v>286</v>
      </c>
      <c r="G201" s="160" t="s">
        <v>115</v>
      </c>
      <c r="H201" s="161"/>
      <c r="I201" s="162"/>
      <c r="J201" s="34"/>
      <c r="K201" s="163" t="s">
        <v>1</v>
      </c>
      <c r="L201" s="164" t="s">
        <v>42</v>
      </c>
      <c r="M201" s="65"/>
      <c r="N201" s="165" t="e">
        <f>M201*#REF!</f>
        <v>#REF!</v>
      </c>
      <c r="O201" s="165">
        <v>0</v>
      </c>
      <c r="P201" s="165" t="e">
        <f>O201*#REF!</f>
        <v>#REF!</v>
      </c>
      <c r="Q201" s="165">
        <v>0</v>
      </c>
      <c r="R201" s="166" t="e">
        <f>Q201*#REF!</f>
        <v>#REF!</v>
      </c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P201" s="167" t="s">
        <v>116</v>
      </c>
      <c r="AR201" s="167" t="s">
        <v>112</v>
      </c>
      <c r="AS201" s="167" t="s">
        <v>82</v>
      </c>
      <c r="AW201" s="13" t="s">
        <v>111</v>
      </c>
      <c r="BC201" s="168" t="e">
        <f>IF(L201="základní",#REF!,0)</f>
        <v>#REF!</v>
      </c>
      <c r="BD201" s="168">
        <f>IF(L201="snížená",#REF!,0)</f>
        <v>0</v>
      </c>
      <c r="BE201" s="168">
        <f>IF(L201="zákl. přenesená",#REF!,0)</f>
        <v>0</v>
      </c>
      <c r="BF201" s="168">
        <f>IF(L201="sníž. přenesená",#REF!,0)</f>
        <v>0</v>
      </c>
      <c r="BG201" s="168">
        <f>IF(L201="nulová",#REF!,0)</f>
        <v>0</v>
      </c>
      <c r="BH201" s="13" t="s">
        <v>82</v>
      </c>
      <c r="BI201" s="168" t="e">
        <f>ROUND(H201*#REF!,2)</f>
        <v>#REF!</v>
      </c>
      <c r="BJ201" s="13" t="s">
        <v>116</v>
      </c>
      <c r="BK201" s="167" t="s">
        <v>287</v>
      </c>
    </row>
    <row r="202" spans="1:63" s="2" customFormat="1" ht="104.1" customHeight="1">
      <c r="A202" s="29"/>
      <c r="B202" s="30"/>
      <c r="C202" s="31"/>
      <c r="D202" s="169" t="s">
        <v>118</v>
      </c>
      <c r="E202" s="31"/>
      <c r="F202" s="170" t="s">
        <v>123</v>
      </c>
      <c r="G202" s="31"/>
      <c r="H202" s="171"/>
      <c r="I202" s="31"/>
      <c r="J202" s="34"/>
      <c r="K202" s="172"/>
      <c r="L202" s="173"/>
      <c r="M202" s="65"/>
      <c r="N202" s="65"/>
      <c r="O202" s="65"/>
      <c r="P202" s="65"/>
      <c r="Q202" s="65"/>
      <c r="R202" s="66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R202" s="13" t="s">
        <v>118</v>
      </c>
      <c r="AS202" s="13" t="s">
        <v>82</v>
      </c>
    </row>
    <row r="203" spans="1:63" s="2" customFormat="1" ht="24.2" customHeight="1">
      <c r="A203" s="29"/>
      <c r="B203" s="30"/>
      <c r="C203" s="157" t="s">
        <v>288</v>
      </c>
      <c r="D203" s="157" t="s">
        <v>112</v>
      </c>
      <c r="E203" s="158" t="s">
        <v>289</v>
      </c>
      <c r="F203" s="159" t="s">
        <v>290</v>
      </c>
      <c r="G203" s="160" t="s">
        <v>115</v>
      </c>
      <c r="H203" s="161"/>
      <c r="I203" s="162"/>
      <c r="J203" s="34"/>
      <c r="K203" s="163" t="s">
        <v>1</v>
      </c>
      <c r="L203" s="164" t="s">
        <v>42</v>
      </c>
      <c r="M203" s="65"/>
      <c r="N203" s="165" t="e">
        <f>M203*#REF!</f>
        <v>#REF!</v>
      </c>
      <c r="O203" s="165">
        <v>0</v>
      </c>
      <c r="P203" s="165" t="e">
        <f>O203*#REF!</f>
        <v>#REF!</v>
      </c>
      <c r="Q203" s="165">
        <v>0</v>
      </c>
      <c r="R203" s="166" t="e">
        <f>Q203*#REF!</f>
        <v>#REF!</v>
      </c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P203" s="167" t="s">
        <v>116</v>
      </c>
      <c r="AR203" s="167" t="s">
        <v>112</v>
      </c>
      <c r="AS203" s="167" t="s">
        <v>82</v>
      </c>
      <c r="AW203" s="13" t="s">
        <v>111</v>
      </c>
      <c r="BC203" s="168" t="e">
        <f>IF(L203="základní",#REF!,0)</f>
        <v>#REF!</v>
      </c>
      <c r="BD203" s="168">
        <f>IF(L203="snížená",#REF!,0)</f>
        <v>0</v>
      </c>
      <c r="BE203" s="168">
        <f>IF(L203="zákl. přenesená",#REF!,0)</f>
        <v>0</v>
      </c>
      <c r="BF203" s="168">
        <f>IF(L203="sníž. přenesená",#REF!,0)</f>
        <v>0</v>
      </c>
      <c r="BG203" s="168">
        <f>IF(L203="nulová",#REF!,0)</f>
        <v>0</v>
      </c>
      <c r="BH203" s="13" t="s">
        <v>82</v>
      </c>
      <c r="BI203" s="168" t="e">
        <f>ROUND(H203*#REF!,2)</f>
        <v>#REF!</v>
      </c>
      <c r="BJ203" s="13" t="s">
        <v>116</v>
      </c>
      <c r="BK203" s="167" t="s">
        <v>291</v>
      </c>
    </row>
    <row r="204" spans="1:63" s="2" customFormat="1" ht="104.1" customHeight="1">
      <c r="A204" s="29"/>
      <c r="B204" s="30"/>
      <c r="C204" s="31"/>
      <c r="D204" s="169" t="s">
        <v>118</v>
      </c>
      <c r="E204" s="31"/>
      <c r="F204" s="170" t="s">
        <v>123</v>
      </c>
      <c r="G204" s="31"/>
      <c r="H204" s="171"/>
      <c r="I204" s="31"/>
      <c r="J204" s="34"/>
      <c r="K204" s="172"/>
      <c r="L204" s="173"/>
      <c r="M204" s="65"/>
      <c r="N204" s="65"/>
      <c r="O204" s="65"/>
      <c r="P204" s="65"/>
      <c r="Q204" s="65"/>
      <c r="R204" s="66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R204" s="13" t="s">
        <v>118</v>
      </c>
      <c r="AS204" s="13" t="s">
        <v>82</v>
      </c>
    </row>
    <row r="205" spans="1:63" s="2" customFormat="1" ht="24.2" customHeight="1">
      <c r="A205" s="29"/>
      <c r="B205" s="30"/>
      <c r="C205" s="174" t="s">
        <v>292</v>
      </c>
      <c r="D205" s="174" t="s">
        <v>129</v>
      </c>
      <c r="E205" s="175" t="s">
        <v>293</v>
      </c>
      <c r="F205" s="176" t="s">
        <v>294</v>
      </c>
      <c r="G205" s="177" t="s">
        <v>132</v>
      </c>
      <c r="H205" s="178"/>
      <c r="I205" s="179"/>
      <c r="J205" s="180"/>
      <c r="K205" s="181" t="s">
        <v>1</v>
      </c>
      <c r="L205" s="182" t="s">
        <v>42</v>
      </c>
      <c r="M205" s="65"/>
      <c r="N205" s="165" t="e">
        <f>M205*#REF!</f>
        <v>#REF!</v>
      </c>
      <c r="O205" s="165">
        <v>0</v>
      </c>
      <c r="P205" s="165" t="e">
        <f>O205*#REF!</f>
        <v>#REF!</v>
      </c>
      <c r="Q205" s="165">
        <v>0</v>
      </c>
      <c r="R205" s="166" t="e">
        <f>Q205*#REF!</f>
        <v>#REF!</v>
      </c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P205" s="167" t="s">
        <v>133</v>
      </c>
      <c r="AR205" s="167" t="s">
        <v>129</v>
      </c>
      <c r="AS205" s="167" t="s">
        <v>82</v>
      </c>
      <c r="AW205" s="13" t="s">
        <v>111</v>
      </c>
      <c r="BC205" s="168" t="e">
        <f>IF(L205="základní",#REF!,0)</f>
        <v>#REF!</v>
      </c>
      <c r="BD205" s="168">
        <f>IF(L205="snížená",#REF!,0)</f>
        <v>0</v>
      </c>
      <c r="BE205" s="168">
        <f>IF(L205="zákl. přenesená",#REF!,0)</f>
        <v>0</v>
      </c>
      <c r="BF205" s="168">
        <f>IF(L205="sníž. přenesená",#REF!,0)</f>
        <v>0</v>
      </c>
      <c r="BG205" s="168">
        <f>IF(L205="nulová",#REF!,0)</f>
        <v>0</v>
      </c>
      <c r="BH205" s="13" t="s">
        <v>82</v>
      </c>
      <c r="BI205" s="168" t="e">
        <f>ROUND(H205*#REF!,2)</f>
        <v>#REF!</v>
      </c>
      <c r="BJ205" s="13" t="s">
        <v>116</v>
      </c>
      <c r="BK205" s="167" t="s">
        <v>295</v>
      </c>
    </row>
    <row r="206" spans="1:63" s="2" customFormat="1" ht="39">
      <c r="A206" s="29"/>
      <c r="B206" s="30"/>
      <c r="C206" s="31"/>
      <c r="D206" s="169" t="s">
        <v>118</v>
      </c>
      <c r="E206" s="31"/>
      <c r="F206" s="170" t="s">
        <v>235</v>
      </c>
      <c r="G206" s="31"/>
      <c r="H206" s="171"/>
      <c r="I206" s="31"/>
      <c r="J206" s="34"/>
      <c r="K206" s="172"/>
      <c r="L206" s="173"/>
      <c r="M206" s="65"/>
      <c r="N206" s="65"/>
      <c r="O206" s="65"/>
      <c r="P206" s="65"/>
      <c r="Q206" s="65"/>
      <c r="R206" s="66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R206" s="13" t="s">
        <v>118</v>
      </c>
      <c r="AS206" s="13" t="s">
        <v>82</v>
      </c>
    </row>
    <row r="207" spans="1:63" s="2" customFormat="1" ht="24.2" customHeight="1">
      <c r="A207" s="29"/>
      <c r="B207" s="30"/>
      <c r="C207" s="174" t="s">
        <v>296</v>
      </c>
      <c r="D207" s="174" t="s">
        <v>129</v>
      </c>
      <c r="E207" s="175" t="s">
        <v>297</v>
      </c>
      <c r="F207" s="176" t="s">
        <v>298</v>
      </c>
      <c r="G207" s="177" t="s">
        <v>132</v>
      </c>
      <c r="H207" s="178"/>
      <c r="I207" s="179"/>
      <c r="J207" s="180"/>
      <c r="K207" s="181" t="s">
        <v>1</v>
      </c>
      <c r="L207" s="182" t="s">
        <v>42</v>
      </c>
      <c r="M207" s="65"/>
      <c r="N207" s="165" t="e">
        <f>M207*#REF!</f>
        <v>#REF!</v>
      </c>
      <c r="O207" s="165">
        <v>0</v>
      </c>
      <c r="P207" s="165" t="e">
        <f>O207*#REF!</f>
        <v>#REF!</v>
      </c>
      <c r="Q207" s="165">
        <v>0</v>
      </c>
      <c r="R207" s="166" t="e">
        <f>Q207*#REF!</f>
        <v>#REF!</v>
      </c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P207" s="167" t="s">
        <v>133</v>
      </c>
      <c r="AR207" s="167" t="s">
        <v>129</v>
      </c>
      <c r="AS207" s="167" t="s">
        <v>82</v>
      </c>
      <c r="AW207" s="13" t="s">
        <v>111</v>
      </c>
      <c r="BC207" s="168" t="e">
        <f>IF(L207="základní",#REF!,0)</f>
        <v>#REF!</v>
      </c>
      <c r="BD207" s="168">
        <f>IF(L207="snížená",#REF!,0)</f>
        <v>0</v>
      </c>
      <c r="BE207" s="168">
        <f>IF(L207="zákl. přenesená",#REF!,0)</f>
        <v>0</v>
      </c>
      <c r="BF207" s="168">
        <f>IF(L207="sníž. přenesená",#REF!,0)</f>
        <v>0</v>
      </c>
      <c r="BG207" s="168">
        <f>IF(L207="nulová",#REF!,0)</f>
        <v>0</v>
      </c>
      <c r="BH207" s="13" t="s">
        <v>82</v>
      </c>
      <c r="BI207" s="168" t="e">
        <f>ROUND(H207*#REF!,2)</f>
        <v>#REF!</v>
      </c>
      <c r="BJ207" s="13" t="s">
        <v>116</v>
      </c>
      <c r="BK207" s="167" t="s">
        <v>299</v>
      </c>
    </row>
    <row r="208" spans="1:63" s="2" customFormat="1" ht="39">
      <c r="A208" s="29"/>
      <c r="B208" s="30"/>
      <c r="C208" s="31"/>
      <c r="D208" s="169" t="s">
        <v>118</v>
      </c>
      <c r="E208" s="31"/>
      <c r="F208" s="170" t="s">
        <v>235</v>
      </c>
      <c r="G208" s="31"/>
      <c r="H208" s="171"/>
      <c r="I208" s="31"/>
      <c r="J208" s="34"/>
      <c r="K208" s="172"/>
      <c r="L208" s="173"/>
      <c r="M208" s="65"/>
      <c r="N208" s="65"/>
      <c r="O208" s="65"/>
      <c r="P208" s="65"/>
      <c r="Q208" s="65"/>
      <c r="R208" s="66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R208" s="13" t="s">
        <v>118</v>
      </c>
      <c r="AS208" s="13" t="s">
        <v>82</v>
      </c>
    </row>
    <row r="209" spans="1:63" s="2" customFormat="1" ht="24.2" customHeight="1">
      <c r="A209" s="29"/>
      <c r="B209" s="30"/>
      <c r="C209" s="157" t="s">
        <v>300</v>
      </c>
      <c r="D209" s="157" t="s">
        <v>112</v>
      </c>
      <c r="E209" s="158" t="s">
        <v>301</v>
      </c>
      <c r="F209" s="159" t="s">
        <v>302</v>
      </c>
      <c r="G209" s="160" t="s">
        <v>115</v>
      </c>
      <c r="H209" s="161"/>
      <c r="I209" s="162"/>
      <c r="J209" s="34"/>
      <c r="K209" s="163" t="s">
        <v>1</v>
      </c>
      <c r="L209" s="164" t="s">
        <v>42</v>
      </c>
      <c r="M209" s="65"/>
      <c r="N209" s="165" t="e">
        <f>M209*#REF!</f>
        <v>#REF!</v>
      </c>
      <c r="O209" s="165">
        <v>0</v>
      </c>
      <c r="P209" s="165" t="e">
        <f>O209*#REF!</f>
        <v>#REF!</v>
      </c>
      <c r="Q209" s="165">
        <v>0</v>
      </c>
      <c r="R209" s="166" t="e">
        <f>Q209*#REF!</f>
        <v>#REF!</v>
      </c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P209" s="167" t="s">
        <v>116</v>
      </c>
      <c r="AR209" s="167" t="s">
        <v>112</v>
      </c>
      <c r="AS209" s="167" t="s">
        <v>82</v>
      </c>
      <c r="AW209" s="13" t="s">
        <v>111</v>
      </c>
      <c r="BC209" s="168" t="e">
        <f>IF(L209="základní",#REF!,0)</f>
        <v>#REF!</v>
      </c>
      <c r="BD209" s="168">
        <f>IF(L209="snížená",#REF!,0)</f>
        <v>0</v>
      </c>
      <c r="BE209" s="168">
        <f>IF(L209="zákl. přenesená",#REF!,0)</f>
        <v>0</v>
      </c>
      <c r="BF209" s="168">
        <f>IF(L209="sníž. přenesená",#REF!,0)</f>
        <v>0</v>
      </c>
      <c r="BG209" s="168">
        <f>IF(L209="nulová",#REF!,0)</f>
        <v>0</v>
      </c>
      <c r="BH209" s="13" t="s">
        <v>82</v>
      </c>
      <c r="BI209" s="168" t="e">
        <f>ROUND(H209*#REF!,2)</f>
        <v>#REF!</v>
      </c>
      <c r="BJ209" s="13" t="s">
        <v>116</v>
      </c>
      <c r="BK209" s="167" t="s">
        <v>303</v>
      </c>
    </row>
    <row r="210" spans="1:63" s="2" customFormat="1" ht="60" customHeight="1">
      <c r="A210" s="29"/>
      <c r="B210" s="30"/>
      <c r="C210" s="31"/>
      <c r="D210" s="169" t="s">
        <v>118</v>
      </c>
      <c r="E210" s="31"/>
      <c r="F210" s="170" t="s">
        <v>119</v>
      </c>
      <c r="G210" s="31"/>
      <c r="H210" s="171"/>
      <c r="I210" s="31"/>
      <c r="J210" s="34"/>
      <c r="K210" s="172"/>
      <c r="L210" s="173"/>
      <c r="M210" s="65"/>
      <c r="N210" s="65"/>
      <c r="O210" s="65"/>
      <c r="P210" s="65"/>
      <c r="Q210" s="65"/>
      <c r="R210" s="66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R210" s="13" t="s">
        <v>118</v>
      </c>
      <c r="AS210" s="13" t="s">
        <v>82</v>
      </c>
    </row>
    <row r="211" spans="1:63" s="2" customFormat="1" ht="21.75" customHeight="1">
      <c r="A211" s="29"/>
      <c r="B211" s="30"/>
      <c r="C211" s="157" t="s">
        <v>304</v>
      </c>
      <c r="D211" s="157" t="s">
        <v>112</v>
      </c>
      <c r="E211" s="158" t="s">
        <v>305</v>
      </c>
      <c r="F211" s="159" t="s">
        <v>306</v>
      </c>
      <c r="G211" s="160" t="s">
        <v>115</v>
      </c>
      <c r="H211" s="161"/>
      <c r="I211" s="162"/>
      <c r="J211" s="34"/>
      <c r="K211" s="163" t="s">
        <v>1</v>
      </c>
      <c r="L211" s="164" t="s">
        <v>42</v>
      </c>
      <c r="M211" s="65"/>
      <c r="N211" s="165" t="e">
        <f>M211*#REF!</f>
        <v>#REF!</v>
      </c>
      <c r="O211" s="165">
        <v>0</v>
      </c>
      <c r="P211" s="165" t="e">
        <f>O211*#REF!</f>
        <v>#REF!</v>
      </c>
      <c r="Q211" s="165">
        <v>0</v>
      </c>
      <c r="R211" s="166" t="e">
        <f>Q211*#REF!</f>
        <v>#REF!</v>
      </c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P211" s="167" t="s">
        <v>116</v>
      </c>
      <c r="AR211" s="167" t="s">
        <v>112</v>
      </c>
      <c r="AS211" s="167" t="s">
        <v>82</v>
      </c>
      <c r="AW211" s="13" t="s">
        <v>111</v>
      </c>
      <c r="BC211" s="168" t="e">
        <f>IF(L211="základní",#REF!,0)</f>
        <v>#REF!</v>
      </c>
      <c r="BD211" s="168">
        <f>IF(L211="snížená",#REF!,0)</f>
        <v>0</v>
      </c>
      <c r="BE211" s="168">
        <f>IF(L211="zákl. přenesená",#REF!,0)</f>
        <v>0</v>
      </c>
      <c r="BF211" s="168">
        <f>IF(L211="sníž. přenesená",#REF!,0)</f>
        <v>0</v>
      </c>
      <c r="BG211" s="168">
        <f>IF(L211="nulová",#REF!,0)</f>
        <v>0</v>
      </c>
      <c r="BH211" s="13" t="s">
        <v>82</v>
      </c>
      <c r="BI211" s="168" t="e">
        <f>ROUND(H211*#REF!,2)</f>
        <v>#REF!</v>
      </c>
      <c r="BJ211" s="13" t="s">
        <v>116</v>
      </c>
      <c r="BK211" s="167" t="s">
        <v>307</v>
      </c>
    </row>
    <row r="212" spans="1:63" s="2" customFormat="1" ht="104.1" customHeight="1">
      <c r="A212" s="29"/>
      <c r="B212" s="30"/>
      <c r="C212" s="31"/>
      <c r="D212" s="169" t="s">
        <v>118</v>
      </c>
      <c r="E212" s="31"/>
      <c r="F212" s="170" t="s">
        <v>123</v>
      </c>
      <c r="G212" s="31"/>
      <c r="H212" s="171"/>
      <c r="I212" s="31"/>
      <c r="J212" s="34"/>
      <c r="K212" s="172"/>
      <c r="L212" s="173"/>
      <c r="M212" s="65"/>
      <c r="N212" s="65"/>
      <c r="O212" s="65"/>
      <c r="P212" s="65"/>
      <c r="Q212" s="65"/>
      <c r="R212" s="66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R212" s="13" t="s">
        <v>118</v>
      </c>
      <c r="AS212" s="13" t="s">
        <v>82</v>
      </c>
    </row>
    <row r="213" spans="1:63" s="2" customFormat="1" ht="24.2" customHeight="1">
      <c r="A213" s="29"/>
      <c r="B213" s="30"/>
      <c r="C213" s="157" t="s">
        <v>308</v>
      </c>
      <c r="D213" s="157" t="s">
        <v>112</v>
      </c>
      <c r="E213" s="158" t="s">
        <v>309</v>
      </c>
      <c r="F213" s="159" t="s">
        <v>310</v>
      </c>
      <c r="G213" s="160" t="s">
        <v>115</v>
      </c>
      <c r="H213" s="161"/>
      <c r="I213" s="162"/>
      <c r="J213" s="34"/>
      <c r="K213" s="163" t="s">
        <v>1</v>
      </c>
      <c r="L213" s="164" t="s">
        <v>42</v>
      </c>
      <c r="M213" s="65"/>
      <c r="N213" s="165" t="e">
        <f>M213*#REF!</f>
        <v>#REF!</v>
      </c>
      <c r="O213" s="165">
        <v>0</v>
      </c>
      <c r="P213" s="165" t="e">
        <f>O213*#REF!</f>
        <v>#REF!</v>
      </c>
      <c r="Q213" s="165">
        <v>0</v>
      </c>
      <c r="R213" s="166" t="e">
        <f>Q213*#REF!</f>
        <v>#REF!</v>
      </c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P213" s="167" t="s">
        <v>116</v>
      </c>
      <c r="AR213" s="167" t="s">
        <v>112</v>
      </c>
      <c r="AS213" s="167" t="s">
        <v>82</v>
      </c>
      <c r="AW213" s="13" t="s">
        <v>111</v>
      </c>
      <c r="BC213" s="168" t="e">
        <f>IF(L213="základní",#REF!,0)</f>
        <v>#REF!</v>
      </c>
      <c r="BD213" s="168">
        <f>IF(L213="snížená",#REF!,0)</f>
        <v>0</v>
      </c>
      <c r="BE213" s="168">
        <f>IF(L213="zákl. přenesená",#REF!,0)</f>
        <v>0</v>
      </c>
      <c r="BF213" s="168">
        <f>IF(L213="sníž. přenesená",#REF!,0)</f>
        <v>0</v>
      </c>
      <c r="BG213" s="168">
        <f>IF(L213="nulová",#REF!,0)</f>
        <v>0</v>
      </c>
      <c r="BH213" s="13" t="s">
        <v>82</v>
      </c>
      <c r="BI213" s="168" t="e">
        <f>ROUND(H213*#REF!,2)</f>
        <v>#REF!</v>
      </c>
      <c r="BJ213" s="13" t="s">
        <v>116</v>
      </c>
      <c r="BK213" s="167" t="s">
        <v>311</v>
      </c>
    </row>
    <row r="214" spans="1:63" s="2" customFormat="1" ht="104.1" customHeight="1">
      <c r="A214" s="29"/>
      <c r="B214" s="30"/>
      <c r="C214" s="31"/>
      <c r="D214" s="169" t="s">
        <v>118</v>
      </c>
      <c r="E214" s="31"/>
      <c r="F214" s="170" t="s">
        <v>128</v>
      </c>
      <c r="G214" s="31"/>
      <c r="H214" s="171"/>
      <c r="I214" s="31"/>
      <c r="J214" s="34"/>
      <c r="K214" s="172"/>
      <c r="L214" s="173"/>
      <c r="M214" s="65"/>
      <c r="N214" s="65"/>
      <c r="O214" s="65"/>
      <c r="P214" s="65"/>
      <c r="Q214" s="65"/>
      <c r="R214" s="66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R214" s="13" t="s">
        <v>118</v>
      </c>
      <c r="AS214" s="13" t="s">
        <v>82</v>
      </c>
    </row>
    <row r="215" spans="1:63" s="2" customFormat="1" ht="24.2" customHeight="1">
      <c r="A215" s="29"/>
      <c r="B215" s="30"/>
      <c r="C215" s="174" t="s">
        <v>312</v>
      </c>
      <c r="D215" s="174" t="s">
        <v>129</v>
      </c>
      <c r="E215" s="175" t="s">
        <v>313</v>
      </c>
      <c r="F215" s="176" t="s">
        <v>314</v>
      </c>
      <c r="G215" s="177" t="s">
        <v>169</v>
      </c>
      <c r="H215" s="178"/>
      <c r="I215" s="179"/>
      <c r="J215" s="180"/>
      <c r="K215" s="181" t="s">
        <v>1</v>
      </c>
      <c r="L215" s="182" t="s">
        <v>42</v>
      </c>
      <c r="M215" s="65"/>
      <c r="N215" s="165" t="e">
        <f>M215*#REF!</f>
        <v>#REF!</v>
      </c>
      <c r="O215" s="165">
        <v>0</v>
      </c>
      <c r="P215" s="165" t="e">
        <f>O215*#REF!</f>
        <v>#REF!</v>
      </c>
      <c r="Q215" s="165">
        <v>0</v>
      </c>
      <c r="R215" s="166" t="e">
        <f>Q215*#REF!</f>
        <v>#REF!</v>
      </c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P215" s="167" t="s">
        <v>133</v>
      </c>
      <c r="AR215" s="167" t="s">
        <v>129</v>
      </c>
      <c r="AS215" s="167" t="s">
        <v>82</v>
      </c>
      <c r="AW215" s="13" t="s">
        <v>111</v>
      </c>
      <c r="BC215" s="168" t="e">
        <f>IF(L215="základní",#REF!,0)</f>
        <v>#REF!</v>
      </c>
      <c r="BD215" s="168">
        <f>IF(L215="snížená",#REF!,0)</f>
        <v>0</v>
      </c>
      <c r="BE215" s="168">
        <f>IF(L215="zákl. přenesená",#REF!,0)</f>
        <v>0</v>
      </c>
      <c r="BF215" s="168">
        <f>IF(L215="sníž. přenesená",#REF!,0)</f>
        <v>0</v>
      </c>
      <c r="BG215" s="168">
        <f>IF(L215="nulová",#REF!,0)</f>
        <v>0</v>
      </c>
      <c r="BH215" s="13" t="s">
        <v>82</v>
      </c>
      <c r="BI215" s="168" t="e">
        <f>ROUND(H215*#REF!,2)</f>
        <v>#REF!</v>
      </c>
      <c r="BJ215" s="13" t="s">
        <v>116</v>
      </c>
      <c r="BK215" s="167" t="s">
        <v>315</v>
      </c>
    </row>
    <row r="216" spans="1:63" s="2" customFormat="1" ht="39">
      <c r="A216" s="29"/>
      <c r="B216" s="30"/>
      <c r="C216" s="31"/>
      <c r="D216" s="169" t="s">
        <v>118</v>
      </c>
      <c r="E216" s="31"/>
      <c r="F216" s="170" t="s">
        <v>235</v>
      </c>
      <c r="G216" s="31"/>
      <c r="H216" s="171"/>
      <c r="I216" s="31"/>
      <c r="J216" s="34"/>
      <c r="K216" s="172"/>
      <c r="L216" s="173"/>
      <c r="M216" s="65"/>
      <c r="N216" s="65"/>
      <c r="O216" s="65"/>
      <c r="P216" s="65"/>
      <c r="Q216" s="65"/>
      <c r="R216" s="66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R216" s="13" t="s">
        <v>118</v>
      </c>
      <c r="AS216" s="13" t="s">
        <v>82</v>
      </c>
    </row>
    <row r="217" spans="1:63" s="2" customFormat="1" ht="24.2" customHeight="1">
      <c r="A217" s="29"/>
      <c r="B217" s="30"/>
      <c r="C217" s="174" t="s">
        <v>316</v>
      </c>
      <c r="D217" s="174" t="s">
        <v>129</v>
      </c>
      <c r="E217" s="175" t="s">
        <v>317</v>
      </c>
      <c r="F217" s="176" t="s">
        <v>318</v>
      </c>
      <c r="G217" s="177" t="s">
        <v>169</v>
      </c>
      <c r="H217" s="178"/>
      <c r="I217" s="179"/>
      <c r="J217" s="180"/>
      <c r="K217" s="181" t="s">
        <v>1</v>
      </c>
      <c r="L217" s="182" t="s">
        <v>42</v>
      </c>
      <c r="M217" s="65"/>
      <c r="N217" s="165" t="e">
        <f>M217*#REF!</f>
        <v>#REF!</v>
      </c>
      <c r="O217" s="165">
        <v>0</v>
      </c>
      <c r="P217" s="165" t="e">
        <f>O217*#REF!</f>
        <v>#REF!</v>
      </c>
      <c r="Q217" s="165">
        <v>0</v>
      </c>
      <c r="R217" s="166" t="e">
        <f>Q217*#REF!</f>
        <v>#REF!</v>
      </c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P217" s="167" t="s">
        <v>133</v>
      </c>
      <c r="AR217" s="167" t="s">
        <v>129</v>
      </c>
      <c r="AS217" s="167" t="s">
        <v>82</v>
      </c>
      <c r="AW217" s="13" t="s">
        <v>111</v>
      </c>
      <c r="BC217" s="168" t="e">
        <f>IF(L217="základní",#REF!,0)</f>
        <v>#REF!</v>
      </c>
      <c r="BD217" s="168">
        <f>IF(L217="snížená",#REF!,0)</f>
        <v>0</v>
      </c>
      <c r="BE217" s="168">
        <f>IF(L217="zákl. přenesená",#REF!,0)</f>
        <v>0</v>
      </c>
      <c r="BF217" s="168">
        <f>IF(L217="sníž. přenesená",#REF!,0)</f>
        <v>0</v>
      </c>
      <c r="BG217" s="168">
        <f>IF(L217="nulová",#REF!,0)</f>
        <v>0</v>
      </c>
      <c r="BH217" s="13" t="s">
        <v>82</v>
      </c>
      <c r="BI217" s="168" t="e">
        <f>ROUND(H217*#REF!,2)</f>
        <v>#REF!</v>
      </c>
      <c r="BJ217" s="13" t="s">
        <v>116</v>
      </c>
      <c r="BK217" s="167" t="s">
        <v>319</v>
      </c>
    </row>
    <row r="218" spans="1:63" s="2" customFormat="1" ht="39">
      <c r="A218" s="29"/>
      <c r="B218" s="30"/>
      <c r="C218" s="31"/>
      <c r="D218" s="169" t="s">
        <v>118</v>
      </c>
      <c r="E218" s="31"/>
      <c r="F218" s="170" t="s">
        <v>235</v>
      </c>
      <c r="G218" s="31"/>
      <c r="H218" s="171"/>
      <c r="I218" s="31"/>
      <c r="J218" s="34"/>
      <c r="K218" s="172"/>
      <c r="L218" s="173"/>
      <c r="M218" s="65"/>
      <c r="N218" s="65"/>
      <c r="O218" s="65"/>
      <c r="P218" s="65"/>
      <c r="Q218" s="65"/>
      <c r="R218" s="66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R218" s="13" t="s">
        <v>118</v>
      </c>
      <c r="AS218" s="13" t="s">
        <v>82</v>
      </c>
    </row>
    <row r="219" spans="1:63" s="11" customFormat="1" ht="25.9" customHeight="1">
      <c r="B219" s="144"/>
      <c r="C219" s="145"/>
      <c r="D219" s="146" t="s">
        <v>76</v>
      </c>
      <c r="E219" s="147" t="s">
        <v>320</v>
      </c>
      <c r="F219" s="147" t="s">
        <v>321</v>
      </c>
      <c r="G219" s="145"/>
      <c r="H219" s="148"/>
      <c r="I219" s="145"/>
      <c r="J219" s="149"/>
      <c r="K219" s="150"/>
      <c r="L219" s="151"/>
      <c r="M219" s="151"/>
      <c r="N219" s="152" t="e">
        <f>SUM(N220:N243)</f>
        <v>#REF!</v>
      </c>
      <c r="O219" s="151"/>
      <c r="P219" s="152" t="e">
        <f>SUM(P220:P243)</f>
        <v>#REF!</v>
      </c>
      <c r="Q219" s="151"/>
      <c r="R219" s="153" t="e">
        <f>SUM(R220:R243)</f>
        <v>#REF!</v>
      </c>
      <c r="AP219" s="154" t="s">
        <v>82</v>
      </c>
      <c r="AR219" s="155" t="s">
        <v>76</v>
      </c>
      <c r="AS219" s="155" t="s">
        <v>77</v>
      </c>
      <c r="AW219" s="154" t="s">
        <v>111</v>
      </c>
      <c r="BI219" s="156" t="e">
        <f>SUM(BI220:BI243)</f>
        <v>#REF!</v>
      </c>
    </row>
    <row r="220" spans="1:63" s="2" customFormat="1" ht="24.2" customHeight="1">
      <c r="A220" s="29"/>
      <c r="B220" s="30"/>
      <c r="C220" s="157" t="s">
        <v>322</v>
      </c>
      <c r="D220" s="157" t="s">
        <v>112</v>
      </c>
      <c r="E220" s="158" t="s">
        <v>323</v>
      </c>
      <c r="F220" s="159" t="s">
        <v>324</v>
      </c>
      <c r="G220" s="160" t="s">
        <v>115</v>
      </c>
      <c r="H220" s="161"/>
      <c r="I220" s="162"/>
      <c r="J220" s="34"/>
      <c r="K220" s="163" t="s">
        <v>1</v>
      </c>
      <c r="L220" s="164" t="s">
        <v>42</v>
      </c>
      <c r="M220" s="65"/>
      <c r="N220" s="165" t="e">
        <f>M220*#REF!</f>
        <v>#REF!</v>
      </c>
      <c r="O220" s="165">
        <v>0</v>
      </c>
      <c r="P220" s="165" t="e">
        <f>O220*#REF!</f>
        <v>#REF!</v>
      </c>
      <c r="Q220" s="165">
        <v>0</v>
      </c>
      <c r="R220" s="166" t="e">
        <f>Q220*#REF!</f>
        <v>#REF!</v>
      </c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P220" s="167" t="s">
        <v>116</v>
      </c>
      <c r="AR220" s="167" t="s">
        <v>112</v>
      </c>
      <c r="AS220" s="167" t="s">
        <v>82</v>
      </c>
      <c r="AW220" s="13" t="s">
        <v>111</v>
      </c>
      <c r="BC220" s="168" t="e">
        <f>IF(L220="základní",#REF!,0)</f>
        <v>#REF!</v>
      </c>
      <c r="BD220" s="168">
        <f>IF(L220="snížená",#REF!,0)</f>
        <v>0</v>
      </c>
      <c r="BE220" s="168">
        <f>IF(L220="zákl. přenesená",#REF!,0)</f>
        <v>0</v>
      </c>
      <c r="BF220" s="168">
        <f>IF(L220="sníž. přenesená",#REF!,0)</f>
        <v>0</v>
      </c>
      <c r="BG220" s="168">
        <f>IF(L220="nulová",#REF!,0)</f>
        <v>0</v>
      </c>
      <c r="BH220" s="13" t="s">
        <v>82</v>
      </c>
      <c r="BI220" s="168" t="e">
        <f>ROUND(H220*#REF!,2)</f>
        <v>#REF!</v>
      </c>
      <c r="BJ220" s="13" t="s">
        <v>116</v>
      </c>
      <c r="BK220" s="167" t="s">
        <v>325</v>
      </c>
    </row>
    <row r="221" spans="1:63" s="2" customFormat="1" ht="60" customHeight="1">
      <c r="A221" s="29"/>
      <c r="B221" s="30"/>
      <c r="C221" s="31"/>
      <c r="D221" s="169" t="s">
        <v>118</v>
      </c>
      <c r="E221" s="31"/>
      <c r="F221" s="170" t="s">
        <v>119</v>
      </c>
      <c r="G221" s="31"/>
      <c r="H221" s="171"/>
      <c r="I221" s="31"/>
      <c r="J221" s="34"/>
      <c r="K221" s="172"/>
      <c r="L221" s="173"/>
      <c r="M221" s="65"/>
      <c r="N221" s="65"/>
      <c r="O221" s="65"/>
      <c r="P221" s="65"/>
      <c r="Q221" s="65"/>
      <c r="R221" s="66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R221" s="13" t="s">
        <v>118</v>
      </c>
      <c r="AS221" s="13" t="s">
        <v>82</v>
      </c>
    </row>
    <row r="222" spans="1:63" s="2" customFormat="1" ht="16.5" customHeight="1">
      <c r="A222" s="29"/>
      <c r="B222" s="30"/>
      <c r="C222" s="157" t="s">
        <v>326</v>
      </c>
      <c r="D222" s="157" t="s">
        <v>112</v>
      </c>
      <c r="E222" s="158" t="s">
        <v>327</v>
      </c>
      <c r="F222" s="159" t="s">
        <v>328</v>
      </c>
      <c r="G222" s="160" t="s">
        <v>115</v>
      </c>
      <c r="H222" s="161"/>
      <c r="I222" s="162"/>
      <c r="J222" s="34"/>
      <c r="K222" s="163" t="s">
        <v>1</v>
      </c>
      <c r="L222" s="164" t="s">
        <v>42</v>
      </c>
      <c r="M222" s="65"/>
      <c r="N222" s="165" t="e">
        <f>M222*#REF!</f>
        <v>#REF!</v>
      </c>
      <c r="O222" s="165">
        <v>0</v>
      </c>
      <c r="P222" s="165" t="e">
        <f>O222*#REF!</f>
        <v>#REF!</v>
      </c>
      <c r="Q222" s="165">
        <v>0</v>
      </c>
      <c r="R222" s="166" t="e">
        <f>Q222*#REF!</f>
        <v>#REF!</v>
      </c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P222" s="167" t="s">
        <v>116</v>
      </c>
      <c r="AR222" s="167" t="s">
        <v>112</v>
      </c>
      <c r="AS222" s="167" t="s">
        <v>82</v>
      </c>
      <c r="AW222" s="13" t="s">
        <v>111</v>
      </c>
      <c r="BC222" s="168" t="e">
        <f>IF(L222="základní",#REF!,0)</f>
        <v>#REF!</v>
      </c>
      <c r="BD222" s="168">
        <f>IF(L222="snížená",#REF!,0)</f>
        <v>0</v>
      </c>
      <c r="BE222" s="168">
        <f>IF(L222="zákl. přenesená",#REF!,0)</f>
        <v>0</v>
      </c>
      <c r="BF222" s="168">
        <f>IF(L222="sníž. přenesená",#REF!,0)</f>
        <v>0</v>
      </c>
      <c r="BG222" s="168">
        <f>IF(L222="nulová",#REF!,0)</f>
        <v>0</v>
      </c>
      <c r="BH222" s="13" t="s">
        <v>82</v>
      </c>
      <c r="BI222" s="168" t="e">
        <f>ROUND(H222*#REF!,2)</f>
        <v>#REF!</v>
      </c>
      <c r="BJ222" s="13" t="s">
        <v>116</v>
      </c>
      <c r="BK222" s="167" t="s">
        <v>329</v>
      </c>
    </row>
    <row r="223" spans="1:63" s="2" customFormat="1" ht="104.1" customHeight="1">
      <c r="A223" s="29"/>
      <c r="B223" s="30"/>
      <c r="C223" s="31"/>
      <c r="D223" s="169" t="s">
        <v>118</v>
      </c>
      <c r="E223" s="31"/>
      <c r="F223" s="170" t="s">
        <v>330</v>
      </c>
      <c r="G223" s="31"/>
      <c r="H223" s="171"/>
      <c r="I223" s="31"/>
      <c r="J223" s="34"/>
      <c r="K223" s="172"/>
      <c r="L223" s="173"/>
      <c r="M223" s="65"/>
      <c r="N223" s="65"/>
      <c r="O223" s="65"/>
      <c r="P223" s="65"/>
      <c r="Q223" s="65"/>
      <c r="R223" s="66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R223" s="13" t="s">
        <v>118</v>
      </c>
      <c r="AS223" s="13" t="s">
        <v>82</v>
      </c>
    </row>
    <row r="224" spans="1:63" s="2" customFormat="1" ht="24.2" customHeight="1">
      <c r="A224" s="29"/>
      <c r="B224" s="30"/>
      <c r="C224" s="174" t="s">
        <v>331</v>
      </c>
      <c r="D224" s="174" t="s">
        <v>129</v>
      </c>
      <c r="E224" s="175" t="s">
        <v>332</v>
      </c>
      <c r="F224" s="176" t="s">
        <v>333</v>
      </c>
      <c r="G224" s="177" t="s">
        <v>115</v>
      </c>
      <c r="H224" s="178"/>
      <c r="I224" s="179"/>
      <c r="J224" s="180"/>
      <c r="K224" s="181" t="s">
        <v>1</v>
      </c>
      <c r="L224" s="182" t="s">
        <v>42</v>
      </c>
      <c r="M224" s="65"/>
      <c r="N224" s="165" t="e">
        <f>M224*#REF!</f>
        <v>#REF!</v>
      </c>
      <c r="O224" s="165">
        <v>0</v>
      </c>
      <c r="P224" s="165" t="e">
        <f>O224*#REF!</f>
        <v>#REF!</v>
      </c>
      <c r="Q224" s="165">
        <v>0</v>
      </c>
      <c r="R224" s="166" t="e">
        <f>Q224*#REF!</f>
        <v>#REF!</v>
      </c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P224" s="167" t="s">
        <v>133</v>
      </c>
      <c r="AR224" s="167" t="s">
        <v>129</v>
      </c>
      <c r="AS224" s="167" t="s">
        <v>82</v>
      </c>
      <c r="AW224" s="13" t="s">
        <v>111</v>
      </c>
      <c r="BC224" s="168" t="e">
        <f>IF(L224="základní",#REF!,0)</f>
        <v>#REF!</v>
      </c>
      <c r="BD224" s="168">
        <f>IF(L224="snížená",#REF!,0)</f>
        <v>0</v>
      </c>
      <c r="BE224" s="168">
        <f>IF(L224="zákl. přenesená",#REF!,0)</f>
        <v>0</v>
      </c>
      <c r="BF224" s="168">
        <f>IF(L224="sníž. přenesená",#REF!,0)</f>
        <v>0</v>
      </c>
      <c r="BG224" s="168">
        <f>IF(L224="nulová",#REF!,0)</f>
        <v>0</v>
      </c>
      <c r="BH224" s="13" t="s">
        <v>82</v>
      </c>
      <c r="BI224" s="168" t="e">
        <f>ROUND(H224*#REF!,2)</f>
        <v>#REF!</v>
      </c>
      <c r="BJ224" s="13" t="s">
        <v>116</v>
      </c>
      <c r="BK224" s="167" t="s">
        <v>334</v>
      </c>
    </row>
    <row r="225" spans="1:63" s="2" customFormat="1" ht="39">
      <c r="A225" s="29"/>
      <c r="B225" s="30"/>
      <c r="C225" s="31"/>
      <c r="D225" s="169" t="s">
        <v>118</v>
      </c>
      <c r="E225" s="31"/>
      <c r="F225" s="170" t="s">
        <v>235</v>
      </c>
      <c r="G225" s="31"/>
      <c r="H225" s="171"/>
      <c r="I225" s="31"/>
      <c r="J225" s="34"/>
      <c r="K225" s="172"/>
      <c r="L225" s="173"/>
      <c r="M225" s="65"/>
      <c r="N225" s="65"/>
      <c r="O225" s="65"/>
      <c r="P225" s="65"/>
      <c r="Q225" s="65"/>
      <c r="R225" s="66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R225" s="13" t="s">
        <v>118</v>
      </c>
      <c r="AS225" s="13" t="s">
        <v>82</v>
      </c>
    </row>
    <row r="226" spans="1:63" s="2" customFormat="1" ht="24.2" customHeight="1">
      <c r="A226" s="29"/>
      <c r="B226" s="30"/>
      <c r="C226" s="174" t="s">
        <v>335</v>
      </c>
      <c r="D226" s="174" t="s">
        <v>129</v>
      </c>
      <c r="E226" s="175" t="s">
        <v>336</v>
      </c>
      <c r="F226" s="176" t="s">
        <v>337</v>
      </c>
      <c r="G226" s="177" t="s">
        <v>115</v>
      </c>
      <c r="H226" s="178"/>
      <c r="I226" s="179"/>
      <c r="J226" s="180"/>
      <c r="K226" s="181" t="s">
        <v>1</v>
      </c>
      <c r="L226" s="182" t="s">
        <v>42</v>
      </c>
      <c r="M226" s="65"/>
      <c r="N226" s="165" t="e">
        <f>M226*#REF!</f>
        <v>#REF!</v>
      </c>
      <c r="O226" s="165">
        <v>0</v>
      </c>
      <c r="P226" s="165" t="e">
        <f>O226*#REF!</f>
        <v>#REF!</v>
      </c>
      <c r="Q226" s="165">
        <v>0</v>
      </c>
      <c r="R226" s="166" t="e">
        <f>Q226*#REF!</f>
        <v>#REF!</v>
      </c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P226" s="167" t="s">
        <v>133</v>
      </c>
      <c r="AR226" s="167" t="s">
        <v>129</v>
      </c>
      <c r="AS226" s="167" t="s">
        <v>82</v>
      </c>
      <c r="AW226" s="13" t="s">
        <v>111</v>
      </c>
      <c r="BC226" s="168" t="e">
        <f>IF(L226="základní",#REF!,0)</f>
        <v>#REF!</v>
      </c>
      <c r="BD226" s="168">
        <f>IF(L226="snížená",#REF!,0)</f>
        <v>0</v>
      </c>
      <c r="BE226" s="168">
        <f>IF(L226="zákl. přenesená",#REF!,0)</f>
        <v>0</v>
      </c>
      <c r="BF226" s="168">
        <f>IF(L226="sníž. přenesená",#REF!,0)</f>
        <v>0</v>
      </c>
      <c r="BG226" s="168">
        <f>IF(L226="nulová",#REF!,0)</f>
        <v>0</v>
      </c>
      <c r="BH226" s="13" t="s">
        <v>82</v>
      </c>
      <c r="BI226" s="168" t="e">
        <f>ROUND(H226*#REF!,2)</f>
        <v>#REF!</v>
      </c>
      <c r="BJ226" s="13" t="s">
        <v>116</v>
      </c>
      <c r="BK226" s="167" t="s">
        <v>338</v>
      </c>
    </row>
    <row r="227" spans="1:63" s="2" customFormat="1" ht="39">
      <c r="A227" s="29"/>
      <c r="B227" s="30"/>
      <c r="C227" s="31"/>
      <c r="D227" s="169" t="s">
        <v>118</v>
      </c>
      <c r="E227" s="31"/>
      <c r="F227" s="170" t="s">
        <v>235</v>
      </c>
      <c r="G227" s="31"/>
      <c r="H227" s="171"/>
      <c r="I227" s="31"/>
      <c r="J227" s="34"/>
      <c r="K227" s="172"/>
      <c r="L227" s="173"/>
      <c r="M227" s="65"/>
      <c r="N227" s="65"/>
      <c r="O227" s="65"/>
      <c r="P227" s="65"/>
      <c r="Q227" s="65"/>
      <c r="R227" s="66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R227" s="13" t="s">
        <v>118</v>
      </c>
      <c r="AS227" s="13" t="s">
        <v>82</v>
      </c>
    </row>
    <row r="228" spans="1:63" s="2" customFormat="1" ht="24.2" customHeight="1">
      <c r="A228" s="29"/>
      <c r="B228" s="30"/>
      <c r="C228" s="157" t="s">
        <v>339</v>
      </c>
      <c r="D228" s="157" t="s">
        <v>112</v>
      </c>
      <c r="E228" s="158" t="s">
        <v>340</v>
      </c>
      <c r="F228" s="159" t="s">
        <v>341</v>
      </c>
      <c r="G228" s="160" t="s">
        <v>115</v>
      </c>
      <c r="H228" s="161"/>
      <c r="I228" s="162"/>
      <c r="J228" s="34"/>
      <c r="K228" s="163" t="s">
        <v>1</v>
      </c>
      <c r="L228" s="164" t="s">
        <v>42</v>
      </c>
      <c r="M228" s="65"/>
      <c r="N228" s="165" t="e">
        <f>M228*#REF!</f>
        <v>#REF!</v>
      </c>
      <c r="O228" s="165">
        <v>0</v>
      </c>
      <c r="P228" s="165" t="e">
        <f>O228*#REF!</f>
        <v>#REF!</v>
      </c>
      <c r="Q228" s="165">
        <v>0</v>
      </c>
      <c r="R228" s="166" t="e">
        <f>Q228*#REF!</f>
        <v>#REF!</v>
      </c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P228" s="167" t="s">
        <v>116</v>
      </c>
      <c r="AR228" s="167" t="s">
        <v>112</v>
      </c>
      <c r="AS228" s="167" t="s">
        <v>82</v>
      </c>
      <c r="AW228" s="13" t="s">
        <v>111</v>
      </c>
      <c r="BC228" s="168" t="e">
        <f>IF(L228="základní",#REF!,0)</f>
        <v>#REF!</v>
      </c>
      <c r="BD228" s="168">
        <f>IF(L228="snížená",#REF!,0)</f>
        <v>0</v>
      </c>
      <c r="BE228" s="168">
        <f>IF(L228="zákl. přenesená",#REF!,0)</f>
        <v>0</v>
      </c>
      <c r="BF228" s="168">
        <f>IF(L228="sníž. přenesená",#REF!,0)</f>
        <v>0</v>
      </c>
      <c r="BG228" s="168">
        <f>IF(L228="nulová",#REF!,0)</f>
        <v>0</v>
      </c>
      <c r="BH228" s="13" t="s">
        <v>82</v>
      </c>
      <c r="BI228" s="168" t="e">
        <f>ROUND(H228*#REF!,2)</f>
        <v>#REF!</v>
      </c>
      <c r="BJ228" s="13" t="s">
        <v>116</v>
      </c>
      <c r="BK228" s="167" t="s">
        <v>342</v>
      </c>
    </row>
    <row r="229" spans="1:63" s="2" customFormat="1" ht="60" customHeight="1">
      <c r="A229" s="29"/>
      <c r="B229" s="30"/>
      <c r="C229" s="31"/>
      <c r="D229" s="169" t="s">
        <v>118</v>
      </c>
      <c r="E229" s="31"/>
      <c r="F229" s="170" t="s">
        <v>119</v>
      </c>
      <c r="G229" s="31"/>
      <c r="H229" s="171"/>
      <c r="I229" s="31"/>
      <c r="J229" s="34"/>
      <c r="K229" s="172"/>
      <c r="L229" s="173"/>
      <c r="M229" s="65"/>
      <c r="N229" s="65"/>
      <c r="O229" s="65"/>
      <c r="P229" s="65"/>
      <c r="Q229" s="65"/>
      <c r="R229" s="66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R229" s="13" t="s">
        <v>118</v>
      </c>
      <c r="AS229" s="13" t="s">
        <v>82</v>
      </c>
    </row>
    <row r="230" spans="1:63" s="2" customFormat="1" ht="16.5" customHeight="1">
      <c r="A230" s="29"/>
      <c r="B230" s="30"/>
      <c r="C230" s="157" t="s">
        <v>343</v>
      </c>
      <c r="D230" s="157" t="s">
        <v>112</v>
      </c>
      <c r="E230" s="158" t="s">
        <v>344</v>
      </c>
      <c r="F230" s="159" t="s">
        <v>345</v>
      </c>
      <c r="G230" s="160" t="s">
        <v>115</v>
      </c>
      <c r="H230" s="161"/>
      <c r="I230" s="162"/>
      <c r="J230" s="34"/>
      <c r="K230" s="163" t="s">
        <v>1</v>
      </c>
      <c r="L230" s="164" t="s">
        <v>42</v>
      </c>
      <c r="M230" s="65"/>
      <c r="N230" s="165" t="e">
        <f>M230*#REF!</f>
        <v>#REF!</v>
      </c>
      <c r="O230" s="165">
        <v>0</v>
      </c>
      <c r="P230" s="165" t="e">
        <f>O230*#REF!</f>
        <v>#REF!</v>
      </c>
      <c r="Q230" s="165">
        <v>0</v>
      </c>
      <c r="R230" s="166" t="e">
        <f>Q230*#REF!</f>
        <v>#REF!</v>
      </c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P230" s="167" t="s">
        <v>116</v>
      </c>
      <c r="AR230" s="167" t="s">
        <v>112</v>
      </c>
      <c r="AS230" s="167" t="s">
        <v>82</v>
      </c>
      <c r="AW230" s="13" t="s">
        <v>111</v>
      </c>
      <c r="BC230" s="168" t="e">
        <f>IF(L230="základní",#REF!,0)</f>
        <v>#REF!</v>
      </c>
      <c r="BD230" s="168">
        <f>IF(L230="snížená",#REF!,0)</f>
        <v>0</v>
      </c>
      <c r="BE230" s="168">
        <f>IF(L230="zákl. přenesená",#REF!,0)</f>
        <v>0</v>
      </c>
      <c r="BF230" s="168">
        <f>IF(L230="sníž. přenesená",#REF!,0)</f>
        <v>0</v>
      </c>
      <c r="BG230" s="168">
        <f>IF(L230="nulová",#REF!,0)</f>
        <v>0</v>
      </c>
      <c r="BH230" s="13" t="s">
        <v>82</v>
      </c>
      <c r="BI230" s="168" t="e">
        <f>ROUND(H230*#REF!,2)</f>
        <v>#REF!</v>
      </c>
      <c r="BJ230" s="13" t="s">
        <v>116</v>
      </c>
      <c r="BK230" s="167" t="s">
        <v>346</v>
      </c>
    </row>
    <row r="231" spans="1:63" s="2" customFormat="1" ht="104.1" customHeight="1">
      <c r="A231" s="29"/>
      <c r="B231" s="30"/>
      <c r="C231" s="31"/>
      <c r="D231" s="169" t="s">
        <v>118</v>
      </c>
      <c r="E231" s="31"/>
      <c r="F231" s="170" t="s">
        <v>347</v>
      </c>
      <c r="G231" s="31"/>
      <c r="H231" s="171"/>
      <c r="I231" s="31"/>
      <c r="J231" s="34"/>
      <c r="K231" s="172"/>
      <c r="L231" s="173"/>
      <c r="M231" s="65"/>
      <c r="N231" s="65"/>
      <c r="O231" s="65"/>
      <c r="P231" s="65"/>
      <c r="Q231" s="65"/>
      <c r="R231" s="66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R231" s="13" t="s">
        <v>118</v>
      </c>
      <c r="AS231" s="13" t="s">
        <v>82</v>
      </c>
    </row>
    <row r="232" spans="1:63" s="2" customFormat="1" ht="24.2" customHeight="1">
      <c r="A232" s="29"/>
      <c r="B232" s="30"/>
      <c r="C232" s="174" t="s">
        <v>348</v>
      </c>
      <c r="D232" s="174" t="s">
        <v>129</v>
      </c>
      <c r="E232" s="175" t="s">
        <v>349</v>
      </c>
      <c r="F232" s="176" t="s">
        <v>350</v>
      </c>
      <c r="G232" s="177" t="s">
        <v>115</v>
      </c>
      <c r="H232" s="178"/>
      <c r="I232" s="179"/>
      <c r="J232" s="180"/>
      <c r="K232" s="181" t="s">
        <v>1</v>
      </c>
      <c r="L232" s="182" t="s">
        <v>42</v>
      </c>
      <c r="M232" s="65"/>
      <c r="N232" s="165" t="e">
        <f>M232*#REF!</f>
        <v>#REF!</v>
      </c>
      <c r="O232" s="165">
        <v>0</v>
      </c>
      <c r="P232" s="165" t="e">
        <f>O232*#REF!</f>
        <v>#REF!</v>
      </c>
      <c r="Q232" s="165">
        <v>0</v>
      </c>
      <c r="R232" s="166" t="e">
        <f>Q232*#REF!</f>
        <v>#REF!</v>
      </c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P232" s="167" t="s">
        <v>133</v>
      </c>
      <c r="AR232" s="167" t="s">
        <v>129</v>
      </c>
      <c r="AS232" s="167" t="s">
        <v>82</v>
      </c>
      <c r="AW232" s="13" t="s">
        <v>111</v>
      </c>
      <c r="BC232" s="168" t="e">
        <f>IF(L232="základní",#REF!,0)</f>
        <v>#REF!</v>
      </c>
      <c r="BD232" s="168">
        <f>IF(L232="snížená",#REF!,0)</f>
        <v>0</v>
      </c>
      <c r="BE232" s="168">
        <f>IF(L232="zákl. přenesená",#REF!,0)</f>
        <v>0</v>
      </c>
      <c r="BF232" s="168">
        <f>IF(L232="sníž. přenesená",#REF!,0)</f>
        <v>0</v>
      </c>
      <c r="BG232" s="168">
        <f>IF(L232="nulová",#REF!,0)</f>
        <v>0</v>
      </c>
      <c r="BH232" s="13" t="s">
        <v>82</v>
      </c>
      <c r="BI232" s="168" t="e">
        <f>ROUND(H232*#REF!,2)</f>
        <v>#REF!</v>
      </c>
      <c r="BJ232" s="13" t="s">
        <v>116</v>
      </c>
      <c r="BK232" s="167" t="s">
        <v>351</v>
      </c>
    </row>
    <row r="233" spans="1:63" s="2" customFormat="1" ht="39">
      <c r="A233" s="29"/>
      <c r="B233" s="30"/>
      <c r="C233" s="31"/>
      <c r="D233" s="169" t="s">
        <v>118</v>
      </c>
      <c r="E233" s="31"/>
      <c r="F233" s="170" t="s">
        <v>235</v>
      </c>
      <c r="G233" s="31"/>
      <c r="H233" s="171"/>
      <c r="I233" s="31"/>
      <c r="J233" s="34"/>
      <c r="K233" s="172"/>
      <c r="L233" s="173"/>
      <c r="M233" s="65"/>
      <c r="N233" s="65"/>
      <c r="O233" s="65"/>
      <c r="P233" s="65"/>
      <c r="Q233" s="65"/>
      <c r="R233" s="66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R233" s="13" t="s">
        <v>118</v>
      </c>
      <c r="AS233" s="13" t="s">
        <v>82</v>
      </c>
    </row>
    <row r="234" spans="1:63" s="2" customFormat="1" ht="24.2" customHeight="1">
      <c r="A234" s="29"/>
      <c r="B234" s="30"/>
      <c r="C234" s="174" t="s">
        <v>352</v>
      </c>
      <c r="D234" s="174" t="s">
        <v>129</v>
      </c>
      <c r="E234" s="175" t="s">
        <v>353</v>
      </c>
      <c r="F234" s="176" t="s">
        <v>354</v>
      </c>
      <c r="G234" s="177" t="s">
        <v>115</v>
      </c>
      <c r="H234" s="178"/>
      <c r="I234" s="179"/>
      <c r="J234" s="180"/>
      <c r="K234" s="181" t="s">
        <v>1</v>
      </c>
      <c r="L234" s="182" t="s">
        <v>42</v>
      </c>
      <c r="M234" s="65"/>
      <c r="N234" s="165" t="e">
        <f>M234*#REF!</f>
        <v>#REF!</v>
      </c>
      <c r="O234" s="165">
        <v>0</v>
      </c>
      <c r="P234" s="165" t="e">
        <f>O234*#REF!</f>
        <v>#REF!</v>
      </c>
      <c r="Q234" s="165">
        <v>0</v>
      </c>
      <c r="R234" s="166" t="e">
        <f>Q234*#REF!</f>
        <v>#REF!</v>
      </c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P234" s="167" t="s">
        <v>133</v>
      </c>
      <c r="AR234" s="167" t="s">
        <v>129</v>
      </c>
      <c r="AS234" s="167" t="s">
        <v>82</v>
      </c>
      <c r="AW234" s="13" t="s">
        <v>111</v>
      </c>
      <c r="BC234" s="168" t="e">
        <f>IF(L234="základní",#REF!,0)</f>
        <v>#REF!</v>
      </c>
      <c r="BD234" s="168">
        <f>IF(L234="snížená",#REF!,0)</f>
        <v>0</v>
      </c>
      <c r="BE234" s="168">
        <f>IF(L234="zákl. přenesená",#REF!,0)</f>
        <v>0</v>
      </c>
      <c r="BF234" s="168">
        <f>IF(L234="sníž. přenesená",#REF!,0)</f>
        <v>0</v>
      </c>
      <c r="BG234" s="168">
        <f>IF(L234="nulová",#REF!,0)</f>
        <v>0</v>
      </c>
      <c r="BH234" s="13" t="s">
        <v>82</v>
      </c>
      <c r="BI234" s="168" t="e">
        <f>ROUND(H234*#REF!,2)</f>
        <v>#REF!</v>
      </c>
      <c r="BJ234" s="13" t="s">
        <v>116</v>
      </c>
      <c r="BK234" s="167" t="s">
        <v>355</v>
      </c>
    </row>
    <row r="235" spans="1:63" s="2" customFormat="1" ht="39">
      <c r="A235" s="29"/>
      <c r="B235" s="30"/>
      <c r="C235" s="31"/>
      <c r="D235" s="169" t="s">
        <v>118</v>
      </c>
      <c r="E235" s="31"/>
      <c r="F235" s="170" t="s">
        <v>235</v>
      </c>
      <c r="G235" s="31"/>
      <c r="H235" s="171"/>
      <c r="I235" s="31"/>
      <c r="J235" s="34"/>
      <c r="K235" s="172"/>
      <c r="L235" s="173"/>
      <c r="M235" s="65"/>
      <c r="N235" s="65"/>
      <c r="O235" s="65"/>
      <c r="P235" s="65"/>
      <c r="Q235" s="65"/>
      <c r="R235" s="66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R235" s="13" t="s">
        <v>118</v>
      </c>
      <c r="AS235" s="13" t="s">
        <v>82</v>
      </c>
    </row>
    <row r="236" spans="1:63" s="2" customFormat="1" ht="37.9" customHeight="1">
      <c r="A236" s="29"/>
      <c r="B236" s="30"/>
      <c r="C236" s="157" t="s">
        <v>356</v>
      </c>
      <c r="D236" s="157" t="s">
        <v>112</v>
      </c>
      <c r="E236" s="158" t="s">
        <v>357</v>
      </c>
      <c r="F236" s="159" t="s">
        <v>358</v>
      </c>
      <c r="G236" s="160" t="s">
        <v>115</v>
      </c>
      <c r="H236" s="161"/>
      <c r="I236" s="162"/>
      <c r="J236" s="34"/>
      <c r="K236" s="163" t="s">
        <v>1</v>
      </c>
      <c r="L236" s="164" t="s">
        <v>42</v>
      </c>
      <c r="M236" s="65"/>
      <c r="N236" s="165" t="e">
        <f>M236*#REF!</f>
        <v>#REF!</v>
      </c>
      <c r="O236" s="165">
        <v>0</v>
      </c>
      <c r="P236" s="165" t="e">
        <f>O236*#REF!</f>
        <v>#REF!</v>
      </c>
      <c r="Q236" s="165">
        <v>0</v>
      </c>
      <c r="R236" s="166" t="e">
        <f>Q236*#REF!</f>
        <v>#REF!</v>
      </c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P236" s="167" t="s">
        <v>116</v>
      </c>
      <c r="AR236" s="167" t="s">
        <v>112</v>
      </c>
      <c r="AS236" s="167" t="s">
        <v>82</v>
      </c>
      <c r="AW236" s="13" t="s">
        <v>111</v>
      </c>
      <c r="BC236" s="168" t="e">
        <f>IF(L236="základní",#REF!,0)</f>
        <v>#REF!</v>
      </c>
      <c r="BD236" s="168">
        <f>IF(L236="snížená",#REF!,0)</f>
        <v>0</v>
      </c>
      <c r="BE236" s="168">
        <f>IF(L236="zákl. přenesená",#REF!,0)</f>
        <v>0</v>
      </c>
      <c r="BF236" s="168">
        <f>IF(L236="sníž. přenesená",#REF!,0)</f>
        <v>0</v>
      </c>
      <c r="BG236" s="168">
        <f>IF(L236="nulová",#REF!,0)</f>
        <v>0</v>
      </c>
      <c r="BH236" s="13" t="s">
        <v>82</v>
      </c>
      <c r="BI236" s="168" t="e">
        <f>ROUND(H236*#REF!,2)</f>
        <v>#REF!</v>
      </c>
      <c r="BJ236" s="13" t="s">
        <v>116</v>
      </c>
      <c r="BK236" s="167" t="s">
        <v>359</v>
      </c>
    </row>
    <row r="237" spans="1:63" s="2" customFormat="1" ht="60" customHeight="1">
      <c r="A237" s="29"/>
      <c r="B237" s="30"/>
      <c r="C237" s="31"/>
      <c r="D237" s="169" t="s">
        <v>118</v>
      </c>
      <c r="E237" s="31"/>
      <c r="F237" s="170" t="s">
        <v>119</v>
      </c>
      <c r="G237" s="31"/>
      <c r="H237" s="171"/>
      <c r="I237" s="31"/>
      <c r="J237" s="34"/>
      <c r="K237" s="172"/>
      <c r="L237" s="173"/>
      <c r="M237" s="65"/>
      <c r="N237" s="65"/>
      <c r="O237" s="65"/>
      <c r="P237" s="65"/>
      <c r="Q237" s="65"/>
      <c r="R237" s="66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R237" s="13" t="s">
        <v>118</v>
      </c>
      <c r="AS237" s="13" t="s">
        <v>82</v>
      </c>
    </row>
    <row r="238" spans="1:63" s="2" customFormat="1" ht="24.2" customHeight="1">
      <c r="A238" s="29"/>
      <c r="B238" s="30"/>
      <c r="C238" s="157" t="s">
        <v>360</v>
      </c>
      <c r="D238" s="157" t="s">
        <v>112</v>
      </c>
      <c r="E238" s="158" t="s">
        <v>361</v>
      </c>
      <c r="F238" s="159" t="s">
        <v>362</v>
      </c>
      <c r="G238" s="160" t="s">
        <v>115</v>
      </c>
      <c r="H238" s="161"/>
      <c r="I238" s="162"/>
      <c r="J238" s="34"/>
      <c r="K238" s="163" t="s">
        <v>1</v>
      </c>
      <c r="L238" s="164" t="s">
        <v>42</v>
      </c>
      <c r="M238" s="65"/>
      <c r="N238" s="165" t="e">
        <f>M238*#REF!</f>
        <v>#REF!</v>
      </c>
      <c r="O238" s="165">
        <v>0</v>
      </c>
      <c r="P238" s="165" t="e">
        <f>O238*#REF!</f>
        <v>#REF!</v>
      </c>
      <c r="Q238" s="165">
        <v>0</v>
      </c>
      <c r="R238" s="166" t="e">
        <f>Q238*#REF!</f>
        <v>#REF!</v>
      </c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P238" s="167" t="s">
        <v>116</v>
      </c>
      <c r="AR238" s="167" t="s">
        <v>112</v>
      </c>
      <c r="AS238" s="167" t="s">
        <v>82</v>
      </c>
      <c r="AW238" s="13" t="s">
        <v>111</v>
      </c>
      <c r="BC238" s="168" t="e">
        <f>IF(L238="základní",#REF!,0)</f>
        <v>#REF!</v>
      </c>
      <c r="BD238" s="168">
        <f>IF(L238="snížená",#REF!,0)</f>
        <v>0</v>
      </c>
      <c r="BE238" s="168">
        <f>IF(L238="zákl. přenesená",#REF!,0)</f>
        <v>0</v>
      </c>
      <c r="BF238" s="168">
        <f>IF(L238="sníž. přenesená",#REF!,0)</f>
        <v>0</v>
      </c>
      <c r="BG238" s="168">
        <f>IF(L238="nulová",#REF!,0)</f>
        <v>0</v>
      </c>
      <c r="BH238" s="13" t="s">
        <v>82</v>
      </c>
      <c r="BI238" s="168" t="e">
        <f>ROUND(H238*#REF!,2)</f>
        <v>#REF!</v>
      </c>
      <c r="BJ238" s="13" t="s">
        <v>116</v>
      </c>
      <c r="BK238" s="167" t="s">
        <v>363</v>
      </c>
    </row>
    <row r="239" spans="1:63" s="2" customFormat="1" ht="104.1" customHeight="1">
      <c r="A239" s="29"/>
      <c r="B239" s="30"/>
      <c r="C239" s="31"/>
      <c r="D239" s="169" t="s">
        <v>118</v>
      </c>
      <c r="E239" s="31"/>
      <c r="F239" s="170" t="s">
        <v>347</v>
      </c>
      <c r="G239" s="31"/>
      <c r="H239" s="171"/>
      <c r="I239" s="31"/>
      <c r="J239" s="34"/>
      <c r="K239" s="172"/>
      <c r="L239" s="173"/>
      <c r="M239" s="65"/>
      <c r="N239" s="65"/>
      <c r="O239" s="65"/>
      <c r="P239" s="65"/>
      <c r="Q239" s="65"/>
      <c r="R239" s="66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R239" s="13" t="s">
        <v>118</v>
      </c>
      <c r="AS239" s="13" t="s">
        <v>82</v>
      </c>
    </row>
    <row r="240" spans="1:63" s="2" customFormat="1" ht="37.9" customHeight="1">
      <c r="A240" s="29"/>
      <c r="B240" s="30"/>
      <c r="C240" s="174" t="s">
        <v>364</v>
      </c>
      <c r="D240" s="174" t="s">
        <v>129</v>
      </c>
      <c r="E240" s="175" t="s">
        <v>365</v>
      </c>
      <c r="F240" s="176" t="s">
        <v>366</v>
      </c>
      <c r="G240" s="177" t="s">
        <v>115</v>
      </c>
      <c r="H240" s="178"/>
      <c r="I240" s="179"/>
      <c r="J240" s="180"/>
      <c r="K240" s="181" t="s">
        <v>1</v>
      </c>
      <c r="L240" s="182" t="s">
        <v>42</v>
      </c>
      <c r="M240" s="65"/>
      <c r="N240" s="165" t="e">
        <f>M240*#REF!</f>
        <v>#REF!</v>
      </c>
      <c r="O240" s="165">
        <v>0</v>
      </c>
      <c r="P240" s="165" t="e">
        <f>O240*#REF!</f>
        <v>#REF!</v>
      </c>
      <c r="Q240" s="165">
        <v>0</v>
      </c>
      <c r="R240" s="166" t="e">
        <f>Q240*#REF!</f>
        <v>#REF!</v>
      </c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P240" s="167" t="s">
        <v>133</v>
      </c>
      <c r="AR240" s="167" t="s">
        <v>129</v>
      </c>
      <c r="AS240" s="167" t="s">
        <v>82</v>
      </c>
      <c r="AW240" s="13" t="s">
        <v>111</v>
      </c>
      <c r="BC240" s="168" t="e">
        <f>IF(L240="základní",#REF!,0)</f>
        <v>#REF!</v>
      </c>
      <c r="BD240" s="168">
        <f>IF(L240="snížená",#REF!,0)</f>
        <v>0</v>
      </c>
      <c r="BE240" s="168">
        <f>IF(L240="zákl. přenesená",#REF!,0)</f>
        <v>0</v>
      </c>
      <c r="BF240" s="168">
        <f>IF(L240="sníž. přenesená",#REF!,0)</f>
        <v>0</v>
      </c>
      <c r="BG240" s="168">
        <f>IF(L240="nulová",#REF!,0)</f>
        <v>0</v>
      </c>
      <c r="BH240" s="13" t="s">
        <v>82</v>
      </c>
      <c r="BI240" s="168" t="e">
        <f>ROUND(H240*#REF!,2)</f>
        <v>#REF!</v>
      </c>
      <c r="BJ240" s="13" t="s">
        <v>116</v>
      </c>
      <c r="BK240" s="167" t="s">
        <v>367</v>
      </c>
    </row>
    <row r="241" spans="1:63" s="2" customFormat="1" ht="39">
      <c r="A241" s="29"/>
      <c r="B241" s="30"/>
      <c r="C241" s="31"/>
      <c r="D241" s="169" t="s">
        <v>118</v>
      </c>
      <c r="E241" s="31"/>
      <c r="F241" s="170" t="s">
        <v>235</v>
      </c>
      <c r="G241" s="31"/>
      <c r="H241" s="171"/>
      <c r="I241" s="31"/>
      <c r="J241" s="34"/>
      <c r="K241" s="172"/>
      <c r="L241" s="173"/>
      <c r="M241" s="65"/>
      <c r="N241" s="65"/>
      <c r="O241" s="65"/>
      <c r="P241" s="65"/>
      <c r="Q241" s="65"/>
      <c r="R241" s="66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R241" s="13" t="s">
        <v>118</v>
      </c>
      <c r="AS241" s="13" t="s">
        <v>82</v>
      </c>
    </row>
    <row r="242" spans="1:63" s="2" customFormat="1" ht="37.9" customHeight="1">
      <c r="A242" s="29"/>
      <c r="B242" s="30"/>
      <c r="C242" s="174" t="s">
        <v>368</v>
      </c>
      <c r="D242" s="174" t="s">
        <v>129</v>
      </c>
      <c r="E242" s="175" t="s">
        <v>369</v>
      </c>
      <c r="F242" s="176" t="s">
        <v>370</v>
      </c>
      <c r="G242" s="177" t="s">
        <v>115</v>
      </c>
      <c r="H242" s="178"/>
      <c r="I242" s="179"/>
      <c r="J242" s="180"/>
      <c r="K242" s="181" t="s">
        <v>1</v>
      </c>
      <c r="L242" s="182" t="s">
        <v>42</v>
      </c>
      <c r="M242" s="65"/>
      <c r="N242" s="165" t="e">
        <f>M242*#REF!</f>
        <v>#REF!</v>
      </c>
      <c r="O242" s="165">
        <v>0</v>
      </c>
      <c r="P242" s="165" t="e">
        <f>O242*#REF!</f>
        <v>#REF!</v>
      </c>
      <c r="Q242" s="165">
        <v>0</v>
      </c>
      <c r="R242" s="166" t="e">
        <f>Q242*#REF!</f>
        <v>#REF!</v>
      </c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P242" s="167" t="s">
        <v>133</v>
      </c>
      <c r="AR242" s="167" t="s">
        <v>129</v>
      </c>
      <c r="AS242" s="167" t="s">
        <v>82</v>
      </c>
      <c r="AW242" s="13" t="s">
        <v>111</v>
      </c>
      <c r="BC242" s="168" t="e">
        <f>IF(L242="základní",#REF!,0)</f>
        <v>#REF!</v>
      </c>
      <c r="BD242" s="168">
        <f>IF(L242="snížená",#REF!,0)</f>
        <v>0</v>
      </c>
      <c r="BE242" s="168">
        <f>IF(L242="zákl. přenesená",#REF!,0)</f>
        <v>0</v>
      </c>
      <c r="BF242" s="168">
        <f>IF(L242="sníž. přenesená",#REF!,0)</f>
        <v>0</v>
      </c>
      <c r="BG242" s="168">
        <f>IF(L242="nulová",#REF!,0)</f>
        <v>0</v>
      </c>
      <c r="BH242" s="13" t="s">
        <v>82</v>
      </c>
      <c r="BI242" s="168" t="e">
        <f>ROUND(H242*#REF!,2)</f>
        <v>#REF!</v>
      </c>
      <c r="BJ242" s="13" t="s">
        <v>116</v>
      </c>
      <c r="BK242" s="167" t="s">
        <v>371</v>
      </c>
    </row>
    <row r="243" spans="1:63" s="2" customFormat="1" ht="39">
      <c r="A243" s="29"/>
      <c r="B243" s="30"/>
      <c r="C243" s="31"/>
      <c r="D243" s="169" t="s">
        <v>118</v>
      </c>
      <c r="E243" s="31"/>
      <c r="F243" s="170" t="s">
        <v>235</v>
      </c>
      <c r="G243" s="31"/>
      <c r="H243" s="171"/>
      <c r="I243" s="31"/>
      <c r="J243" s="34"/>
      <c r="K243" s="172"/>
      <c r="L243" s="173"/>
      <c r="M243" s="65"/>
      <c r="N243" s="65"/>
      <c r="O243" s="65"/>
      <c r="P243" s="65"/>
      <c r="Q243" s="65"/>
      <c r="R243" s="66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R243" s="13" t="s">
        <v>118</v>
      </c>
      <c r="AS243" s="13" t="s">
        <v>82</v>
      </c>
    </row>
    <row r="244" spans="1:63" s="11" customFormat="1" ht="25.9" customHeight="1">
      <c r="B244" s="144"/>
      <c r="C244" s="145"/>
      <c r="D244" s="146" t="s">
        <v>76</v>
      </c>
      <c r="E244" s="147" t="s">
        <v>372</v>
      </c>
      <c r="F244" s="147" t="s">
        <v>373</v>
      </c>
      <c r="G244" s="145"/>
      <c r="H244" s="148"/>
      <c r="I244" s="145"/>
      <c r="J244" s="149"/>
      <c r="K244" s="150"/>
      <c r="L244" s="151"/>
      <c r="M244" s="151"/>
      <c r="N244" s="152" t="e">
        <f>SUM(N245:N268)</f>
        <v>#REF!</v>
      </c>
      <c r="O244" s="151"/>
      <c r="P244" s="152" t="e">
        <f>SUM(P245:P268)</f>
        <v>#REF!</v>
      </c>
      <c r="Q244" s="151"/>
      <c r="R244" s="153" t="e">
        <f>SUM(R245:R268)</f>
        <v>#REF!</v>
      </c>
      <c r="AP244" s="154" t="s">
        <v>82</v>
      </c>
      <c r="AR244" s="155" t="s">
        <v>76</v>
      </c>
      <c r="AS244" s="155" t="s">
        <v>77</v>
      </c>
      <c r="AW244" s="154" t="s">
        <v>111</v>
      </c>
      <c r="BI244" s="156" t="e">
        <f>SUM(BI245:BI268)</f>
        <v>#REF!</v>
      </c>
    </row>
    <row r="245" spans="1:63" s="2" customFormat="1" ht="33" customHeight="1">
      <c r="A245" s="29"/>
      <c r="B245" s="30"/>
      <c r="C245" s="157" t="s">
        <v>374</v>
      </c>
      <c r="D245" s="157" t="s">
        <v>112</v>
      </c>
      <c r="E245" s="158" t="s">
        <v>375</v>
      </c>
      <c r="F245" s="159" t="s">
        <v>376</v>
      </c>
      <c r="G245" s="160" t="s">
        <v>115</v>
      </c>
      <c r="H245" s="161"/>
      <c r="I245" s="162"/>
      <c r="J245" s="34"/>
      <c r="K245" s="163" t="s">
        <v>1</v>
      </c>
      <c r="L245" s="164" t="s">
        <v>42</v>
      </c>
      <c r="M245" s="65"/>
      <c r="N245" s="165" t="e">
        <f>M245*#REF!</f>
        <v>#REF!</v>
      </c>
      <c r="O245" s="165">
        <v>0</v>
      </c>
      <c r="P245" s="165" t="e">
        <f>O245*#REF!</f>
        <v>#REF!</v>
      </c>
      <c r="Q245" s="165">
        <v>0</v>
      </c>
      <c r="R245" s="166" t="e">
        <f>Q245*#REF!</f>
        <v>#REF!</v>
      </c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P245" s="167" t="s">
        <v>116</v>
      </c>
      <c r="AR245" s="167" t="s">
        <v>112</v>
      </c>
      <c r="AS245" s="167" t="s">
        <v>82</v>
      </c>
      <c r="AW245" s="13" t="s">
        <v>111</v>
      </c>
      <c r="BC245" s="168" t="e">
        <f>IF(L245="základní",#REF!,0)</f>
        <v>#REF!</v>
      </c>
      <c r="BD245" s="168">
        <f>IF(L245="snížená",#REF!,0)</f>
        <v>0</v>
      </c>
      <c r="BE245" s="168">
        <f>IF(L245="zákl. přenesená",#REF!,0)</f>
        <v>0</v>
      </c>
      <c r="BF245" s="168">
        <f>IF(L245="sníž. přenesená",#REF!,0)</f>
        <v>0</v>
      </c>
      <c r="BG245" s="168">
        <f>IF(L245="nulová",#REF!,0)</f>
        <v>0</v>
      </c>
      <c r="BH245" s="13" t="s">
        <v>82</v>
      </c>
      <c r="BI245" s="168" t="e">
        <f>ROUND(H245*#REF!,2)</f>
        <v>#REF!</v>
      </c>
      <c r="BJ245" s="13" t="s">
        <v>116</v>
      </c>
      <c r="BK245" s="167" t="s">
        <v>377</v>
      </c>
    </row>
    <row r="246" spans="1:63" s="2" customFormat="1" ht="60" customHeight="1">
      <c r="A246" s="29"/>
      <c r="B246" s="30"/>
      <c r="C246" s="31"/>
      <c r="D246" s="169" t="s">
        <v>118</v>
      </c>
      <c r="E246" s="31"/>
      <c r="F246" s="170" t="s">
        <v>119</v>
      </c>
      <c r="G246" s="31"/>
      <c r="H246" s="171"/>
      <c r="I246" s="31"/>
      <c r="J246" s="34"/>
      <c r="K246" s="172"/>
      <c r="L246" s="173"/>
      <c r="M246" s="65"/>
      <c r="N246" s="65"/>
      <c r="O246" s="65"/>
      <c r="P246" s="65"/>
      <c r="Q246" s="65"/>
      <c r="R246" s="66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R246" s="13" t="s">
        <v>118</v>
      </c>
      <c r="AS246" s="13" t="s">
        <v>82</v>
      </c>
    </row>
    <row r="247" spans="1:63" s="2" customFormat="1" ht="24.2" customHeight="1">
      <c r="A247" s="29"/>
      <c r="B247" s="30"/>
      <c r="C247" s="157" t="s">
        <v>378</v>
      </c>
      <c r="D247" s="157" t="s">
        <v>112</v>
      </c>
      <c r="E247" s="158" t="s">
        <v>379</v>
      </c>
      <c r="F247" s="159" t="s">
        <v>380</v>
      </c>
      <c r="G247" s="160" t="s">
        <v>115</v>
      </c>
      <c r="H247" s="161"/>
      <c r="I247" s="162"/>
      <c r="J247" s="34"/>
      <c r="K247" s="163" t="s">
        <v>1</v>
      </c>
      <c r="L247" s="164" t="s">
        <v>42</v>
      </c>
      <c r="M247" s="65"/>
      <c r="N247" s="165" t="e">
        <f>M247*#REF!</f>
        <v>#REF!</v>
      </c>
      <c r="O247" s="165">
        <v>0</v>
      </c>
      <c r="P247" s="165" t="e">
        <f>O247*#REF!</f>
        <v>#REF!</v>
      </c>
      <c r="Q247" s="165">
        <v>0</v>
      </c>
      <c r="R247" s="166" t="e">
        <f>Q247*#REF!</f>
        <v>#REF!</v>
      </c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P247" s="167" t="s">
        <v>116</v>
      </c>
      <c r="AR247" s="167" t="s">
        <v>112</v>
      </c>
      <c r="AS247" s="167" t="s">
        <v>82</v>
      </c>
      <c r="AW247" s="13" t="s">
        <v>111</v>
      </c>
      <c r="BC247" s="168" t="e">
        <f>IF(L247="základní",#REF!,0)</f>
        <v>#REF!</v>
      </c>
      <c r="BD247" s="168">
        <f>IF(L247="snížená",#REF!,0)</f>
        <v>0</v>
      </c>
      <c r="BE247" s="168">
        <f>IF(L247="zákl. přenesená",#REF!,0)</f>
        <v>0</v>
      </c>
      <c r="BF247" s="168">
        <f>IF(L247="sníž. přenesená",#REF!,0)</f>
        <v>0</v>
      </c>
      <c r="BG247" s="168">
        <f>IF(L247="nulová",#REF!,0)</f>
        <v>0</v>
      </c>
      <c r="BH247" s="13" t="s">
        <v>82</v>
      </c>
      <c r="BI247" s="168" t="e">
        <f>ROUND(H247*#REF!,2)</f>
        <v>#REF!</v>
      </c>
      <c r="BJ247" s="13" t="s">
        <v>116</v>
      </c>
      <c r="BK247" s="167" t="s">
        <v>381</v>
      </c>
    </row>
    <row r="248" spans="1:63" s="2" customFormat="1" ht="60" customHeight="1">
      <c r="A248" s="29"/>
      <c r="B248" s="30"/>
      <c r="C248" s="31"/>
      <c r="D248" s="169" t="s">
        <v>118</v>
      </c>
      <c r="E248" s="31"/>
      <c r="F248" s="170" t="s">
        <v>382</v>
      </c>
      <c r="G248" s="31"/>
      <c r="H248" s="171"/>
      <c r="I248" s="31"/>
      <c r="J248" s="34"/>
      <c r="K248" s="172"/>
      <c r="L248" s="173"/>
      <c r="M248" s="65"/>
      <c r="N248" s="65"/>
      <c r="O248" s="65"/>
      <c r="P248" s="65"/>
      <c r="Q248" s="65"/>
      <c r="R248" s="66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R248" s="13" t="s">
        <v>118</v>
      </c>
      <c r="AS248" s="13" t="s">
        <v>82</v>
      </c>
    </row>
    <row r="249" spans="1:63" s="2" customFormat="1" ht="33" customHeight="1">
      <c r="A249" s="29"/>
      <c r="B249" s="30"/>
      <c r="C249" s="174" t="s">
        <v>383</v>
      </c>
      <c r="D249" s="174" t="s">
        <v>129</v>
      </c>
      <c r="E249" s="175" t="s">
        <v>384</v>
      </c>
      <c r="F249" s="176" t="s">
        <v>385</v>
      </c>
      <c r="G249" s="177" t="s">
        <v>115</v>
      </c>
      <c r="H249" s="178"/>
      <c r="I249" s="179"/>
      <c r="J249" s="180"/>
      <c r="K249" s="181" t="s">
        <v>1</v>
      </c>
      <c r="L249" s="182" t="s">
        <v>42</v>
      </c>
      <c r="M249" s="65"/>
      <c r="N249" s="165" t="e">
        <f>M249*#REF!</f>
        <v>#REF!</v>
      </c>
      <c r="O249" s="165">
        <v>0</v>
      </c>
      <c r="P249" s="165" t="e">
        <f>O249*#REF!</f>
        <v>#REF!</v>
      </c>
      <c r="Q249" s="165">
        <v>0</v>
      </c>
      <c r="R249" s="166" t="e">
        <f>Q249*#REF!</f>
        <v>#REF!</v>
      </c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P249" s="167" t="s">
        <v>133</v>
      </c>
      <c r="AR249" s="167" t="s">
        <v>129</v>
      </c>
      <c r="AS249" s="167" t="s">
        <v>82</v>
      </c>
      <c r="AW249" s="13" t="s">
        <v>111</v>
      </c>
      <c r="BC249" s="168" t="e">
        <f>IF(L249="základní",#REF!,0)</f>
        <v>#REF!</v>
      </c>
      <c r="BD249" s="168">
        <f>IF(L249="snížená",#REF!,0)</f>
        <v>0</v>
      </c>
      <c r="BE249" s="168">
        <f>IF(L249="zákl. přenesená",#REF!,0)</f>
        <v>0</v>
      </c>
      <c r="BF249" s="168">
        <f>IF(L249="sníž. přenesená",#REF!,0)</f>
        <v>0</v>
      </c>
      <c r="BG249" s="168">
        <f>IF(L249="nulová",#REF!,0)</f>
        <v>0</v>
      </c>
      <c r="BH249" s="13" t="s">
        <v>82</v>
      </c>
      <c r="BI249" s="168" t="e">
        <f>ROUND(H249*#REF!,2)</f>
        <v>#REF!</v>
      </c>
      <c r="BJ249" s="13" t="s">
        <v>116</v>
      </c>
      <c r="BK249" s="167" t="s">
        <v>386</v>
      </c>
    </row>
    <row r="250" spans="1:63" s="2" customFormat="1" ht="39">
      <c r="A250" s="29"/>
      <c r="B250" s="30"/>
      <c r="C250" s="31"/>
      <c r="D250" s="169" t="s">
        <v>118</v>
      </c>
      <c r="E250" s="31"/>
      <c r="F250" s="170" t="s">
        <v>235</v>
      </c>
      <c r="G250" s="31"/>
      <c r="H250" s="171"/>
      <c r="I250" s="31"/>
      <c r="J250" s="34"/>
      <c r="K250" s="172"/>
      <c r="L250" s="173"/>
      <c r="M250" s="65"/>
      <c r="N250" s="65"/>
      <c r="O250" s="65"/>
      <c r="P250" s="65"/>
      <c r="Q250" s="65"/>
      <c r="R250" s="66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R250" s="13" t="s">
        <v>118</v>
      </c>
      <c r="AS250" s="13" t="s">
        <v>82</v>
      </c>
    </row>
    <row r="251" spans="1:63" s="2" customFormat="1" ht="44.25" customHeight="1">
      <c r="A251" s="29"/>
      <c r="B251" s="30"/>
      <c r="C251" s="157" t="s">
        <v>387</v>
      </c>
      <c r="D251" s="157" t="s">
        <v>112</v>
      </c>
      <c r="E251" s="158" t="s">
        <v>388</v>
      </c>
      <c r="F251" s="159" t="s">
        <v>389</v>
      </c>
      <c r="G251" s="160" t="s">
        <v>115</v>
      </c>
      <c r="H251" s="161"/>
      <c r="I251" s="162"/>
      <c r="J251" s="34"/>
      <c r="K251" s="163" t="s">
        <v>1</v>
      </c>
      <c r="L251" s="164" t="s">
        <v>42</v>
      </c>
      <c r="M251" s="65"/>
      <c r="N251" s="165" t="e">
        <f>M251*#REF!</f>
        <v>#REF!</v>
      </c>
      <c r="O251" s="165">
        <v>0</v>
      </c>
      <c r="P251" s="165" t="e">
        <f>O251*#REF!</f>
        <v>#REF!</v>
      </c>
      <c r="Q251" s="165">
        <v>0</v>
      </c>
      <c r="R251" s="166" t="e">
        <f>Q251*#REF!</f>
        <v>#REF!</v>
      </c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P251" s="167" t="s">
        <v>116</v>
      </c>
      <c r="AR251" s="167" t="s">
        <v>112</v>
      </c>
      <c r="AS251" s="167" t="s">
        <v>82</v>
      </c>
      <c r="AW251" s="13" t="s">
        <v>111</v>
      </c>
      <c r="BC251" s="168" t="e">
        <f>IF(L251="základní",#REF!,0)</f>
        <v>#REF!</v>
      </c>
      <c r="BD251" s="168">
        <f>IF(L251="snížená",#REF!,0)</f>
        <v>0</v>
      </c>
      <c r="BE251" s="168">
        <f>IF(L251="zákl. přenesená",#REF!,0)</f>
        <v>0</v>
      </c>
      <c r="BF251" s="168">
        <f>IF(L251="sníž. přenesená",#REF!,0)</f>
        <v>0</v>
      </c>
      <c r="BG251" s="168">
        <f>IF(L251="nulová",#REF!,0)</f>
        <v>0</v>
      </c>
      <c r="BH251" s="13" t="s">
        <v>82</v>
      </c>
      <c r="BI251" s="168" t="e">
        <f>ROUND(H251*#REF!,2)</f>
        <v>#REF!</v>
      </c>
      <c r="BJ251" s="13" t="s">
        <v>116</v>
      </c>
      <c r="BK251" s="167" t="s">
        <v>390</v>
      </c>
    </row>
    <row r="252" spans="1:63" s="2" customFormat="1" ht="60" customHeight="1">
      <c r="A252" s="29"/>
      <c r="B252" s="30"/>
      <c r="C252" s="31"/>
      <c r="D252" s="169" t="s">
        <v>118</v>
      </c>
      <c r="E252" s="31"/>
      <c r="F252" s="170" t="s">
        <v>119</v>
      </c>
      <c r="G252" s="31"/>
      <c r="H252" s="171"/>
      <c r="I252" s="31"/>
      <c r="J252" s="34"/>
      <c r="K252" s="172"/>
      <c r="L252" s="173"/>
      <c r="M252" s="65"/>
      <c r="N252" s="65"/>
      <c r="O252" s="65"/>
      <c r="P252" s="65"/>
      <c r="Q252" s="65"/>
      <c r="R252" s="66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R252" s="13" t="s">
        <v>118</v>
      </c>
      <c r="AS252" s="13" t="s">
        <v>82</v>
      </c>
    </row>
    <row r="253" spans="1:63" s="2" customFormat="1" ht="37.9" customHeight="1">
      <c r="A253" s="29"/>
      <c r="B253" s="30"/>
      <c r="C253" s="157" t="s">
        <v>391</v>
      </c>
      <c r="D253" s="157" t="s">
        <v>112</v>
      </c>
      <c r="E253" s="158" t="s">
        <v>392</v>
      </c>
      <c r="F253" s="159" t="s">
        <v>393</v>
      </c>
      <c r="G253" s="160" t="s">
        <v>115</v>
      </c>
      <c r="H253" s="161"/>
      <c r="I253" s="162"/>
      <c r="J253" s="34"/>
      <c r="K253" s="163" t="s">
        <v>1</v>
      </c>
      <c r="L253" s="164" t="s">
        <v>42</v>
      </c>
      <c r="M253" s="65"/>
      <c r="N253" s="165" t="e">
        <f>M253*#REF!</f>
        <v>#REF!</v>
      </c>
      <c r="O253" s="165">
        <v>0</v>
      </c>
      <c r="P253" s="165" t="e">
        <f>O253*#REF!</f>
        <v>#REF!</v>
      </c>
      <c r="Q253" s="165">
        <v>0</v>
      </c>
      <c r="R253" s="166" t="e">
        <f>Q253*#REF!</f>
        <v>#REF!</v>
      </c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P253" s="167" t="s">
        <v>116</v>
      </c>
      <c r="AR253" s="167" t="s">
        <v>112</v>
      </c>
      <c r="AS253" s="167" t="s">
        <v>82</v>
      </c>
      <c r="AW253" s="13" t="s">
        <v>111</v>
      </c>
      <c r="BC253" s="168" t="e">
        <f>IF(L253="základní",#REF!,0)</f>
        <v>#REF!</v>
      </c>
      <c r="BD253" s="168">
        <f>IF(L253="snížená",#REF!,0)</f>
        <v>0</v>
      </c>
      <c r="BE253" s="168">
        <f>IF(L253="zákl. přenesená",#REF!,0)</f>
        <v>0</v>
      </c>
      <c r="BF253" s="168">
        <f>IF(L253="sníž. přenesená",#REF!,0)</f>
        <v>0</v>
      </c>
      <c r="BG253" s="168">
        <f>IF(L253="nulová",#REF!,0)</f>
        <v>0</v>
      </c>
      <c r="BH253" s="13" t="s">
        <v>82</v>
      </c>
      <c r="BI253" s="168" t="e">
        <f>ROUND(H253*#REF!,2)</f>
        <v>#REF!</v>
      </c>
      <c r="BJ253" s="13" t="s">
        <v>116</v>
      </c>
      <c r="BK253" s="167" t="s">
        <v>394</v>
      </c>
    </row>
    <row r="254" spans="1:63" s="2" customFormat="1" ht="71.25" customHeight="1">
      <c r="A254" s="29"/>
      <c r="B254" s="30"/>
      <c r="C254" s="31"/>
      <c r="D254" s="169" t="s">
        <v>118</v>
      </c>
      <c r="E254" s="31"/>
      <c r="F254" s="170" t="s">
        <v>395</v>
      </c>
      <c r="G254" s="31"/>
      <c r="H254" s="171"/>
      <c r="I254" s="31"/>
      <c r="J254" s="34"/>
      <c r="K254" s="172"/>
      <c r="L254" s="173"/>
      <c r="M254" s="65"/>
      <c r="N254" s="65"/>
      <c r="O254" s="65"/>
      <c r="P254" s="65"/>
      <c r="Q254" s="65"/>
      <c r="R254" s="66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R254" s="13" t="s">
        <v>118</v>
      </c>
      <c r="AS254" s="13" t="s">
        <v>82</v>
      </c>
    </row>
    <row r="255" spans="1:63" s="2" customFormat="1" ht="49.15" customHeight="1">
      <c r="A255" s="29"/>
      <c r="B255" s="30"/>
      <c r="C255" s="174" t="s">
        <v>396</v>
      </c>
      <c r="D255" s="174" t="s">
        <v>129</v>
      </c>
      <c r="E255" s="175" t="s">
        <v>397</v>
      </c>
      <c r="F255" s="176" t="s">
        <v>398</v>
      </c>
      <c r="G255" s="177" t="s">
        <v>115</v>
      </c>
      <c r="H255" s="178"/>
      <c r="I255" s="179"/>
      <c r="J255" s="180"/>
      <c r="K255" s="181" t="s">
        <v>1</v>
      </c>
      <c r="L255" s="182" t="s">
        <v>42</v>
      </c>
      <c r="M255" s="65"/>
      <c r="N255" s="165" t="e">
        <f>M255*#REF!</f>
        <v>#REF!</v>
      </c>
      <c r="O255" s="165">
        <v>0</v>
      </c>
      <c r="P255" s="165" t="e">
        <f>O255*#REF!</f>
        <v>#REF!</v>
      </c>
      <c r="Q255" s="165">
        <v>0</v>
      </c>
      <c r="R255" s="166" t="e">
        <f>Q255*#REF!</f>
        <v>#REF!</v>
      </c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P255" s="167" t="s">
        <v>133</v>
      </c>
      <c r="AR255" s="167" t="s">
        <v>129</v>
      </c>
      <c r="AS255" s="167" t="s">
        <v>82</v>
      </c>
      <c r="AW255" s="13" t="s">
        <v>111</v>
      </c>
      <c r="BC255" s="168" t="e">
        <f>IF(L255="základní",#REF!,0)</f>
        <v>#REF!</v>
      </c>
      <c r="BD255" s="168">
        <f>IF(L255="snížená",#REF!,0)</f>
        <v>0</v>
      </c>
      <c r="BE255" s="168">
        <f>IF(L255="zákl. přenesená",#REF!,0)</f>
        <v>0</v>
      </c>
      <c r="BF255" s="168">
        <f>IF(L255="sníž. přenesená",#REF!,0)</f>
        <v>0</v>
      </c>
      <c r="BG255" s="168">
        <f>IF(L255="nulová",#REF!,0)</f>
        <v>0</v>
      </c>
      <c r="BH255" s="13" t="s">
        <v>82</v>
      </c>
      <c r="BI255" s="168" t="e">
        <f>ROUND(H255*#REF!,2)</f>
        <v>#REF!</v>
      </c>
      <c r="BJ255" s="13" t="s">
        <v>116</v>
      </c>
      <c r="BK255" s="167" t="s">
        <v>399</v>
      </c>
    </row>
    <row r="256" spans="1:63" s="2" customFormat="1" ht="39">
      <c r="A256" s="29"/>
      <c r="B256" s="30"/>
      <c r="C256" s="31"/>
      <c r="D256" s="169" t="s">
        <v>118</v>
      </c>
      <c r="E256" s="31"/>
      <c r="F256" s="170" t="s">
        <v>235</v>
      </c>
      <c r="G256" s="31"/>
      <c r="H256" s="171"/>
      <c r="I256" s="31"/>
      <c r="J256" s="34"/>
      <c r="K256" s="172"/>
      <c r="L256" s="173"/>
      <c r="M256" s="65"/>
      <c r="N256" s="65"/>
      <c r="O256" s="65"/>
      <c r="P256" s="65"/>
      <c r="Q256" s="65"/>
      <c r="R256" s="66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R256" s="13" t="s">
        <v>118</v>
      </c>
      <c r="AS256" s="13" t="s">
        <v>82</v>
      </c>
    </row>
    <row r="257" spans="1:63" s="2" customFormat="1" ht="24.2" customHeight="1">
      <c r="A257" s="29"/>
      <c r="B257" s="30"/>
      <c r="C257" s="157" t="s">
        <v>400</v>
      </c>
      <c r="D257" s="157" t="s">
        <v>112</v>
      </c>
      <c r="E257" s="158" t="s">
        <v>401</v>
      </c>
      <c r="F257" s="159" t="s">
        <v>402</v>
      </c>
      <c r="G257" s="160" t="s">
        <v>115</v>
      </c>
      <c r="H257" s="161"/>
      <c r="I257" s="162"/>
      <c r="J257" s="34"/>
      <c r="K257" s="163" t="s">
        <v>1</v>
      </c>
      <c r="L257" s="164" t="s">
        <v>42</v>
      </c>
      <c r="M257" s="65"/>
      <c r="N257" s="165" t="e">
        <f>M257*#REF!</f>
        <v>#REF!</v>
      </c>
      <c r="O257" s="165">
        <v>0</v>
      </c>
      <c r="P257" s="165" t="e">
        <f>O257*#REF!</f>
        <v>#REF!</v>
      </c>
      <c r="Q257" s="165">
        <v>0</v>
      </c>
      <c r="R257" s="166" t="e">
        <f>Q257*#REF!</f>
        <v>#REF!</v>
      </c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P257" s="167" t="s">
        <v>116</v>
      </c>
      <c r="AR257" s="167" t="s">
        <v>112</v>
      </c>
      <c r="AS257" s="167" t="s">
        <v>82</v>
      </c>
      <c r="AW257" s="13" t="s">
        <v>111</v>
      </c>
      <c r="BC257" s="168" t="e">
        <f>IF(L257="základní",#REF!,0)</f>
        <v>#REF!</v>
      </c>
      <c r="BD257" s="168">
        <f>IF(L257="snížená",#REF!,0)</f>
        <v>0</v>
      </c>
      <c r="BE257" s="168">
        <f>IF(L257="zákl. přenesená",#REF!,0)</f>
        <v>0</v>
      </c>
      <c r="BF257" s="168">
        <f>IF(L257="sníž. přenesená",#REF!,0)</f>
        <v>0</v>
      </c>
      <c r="BG257" s="168">
        <f>IF(L257="nulová",#REF!,0)</f>
        <v>0</v>
      </c>
      <c r="BH257" s="13" t="s">
        <v>82</v>
      </c>
      <c r="BI257" s="168" t="e">
        <f>ROUND(H257*#REF!,2)</f>
        <v>#REF!</v>
      </c>
      <c r="BJ257" s="13" t="s">
        <v>116</v>
      </c>
      <c r="BK257" s="167" t="s">
        <v>403</v>
      </c>
    </row>
    <row r="258" spans="1:63" s="2" customFormat="1" ht="60" customHeight="1">
      <c r="A258" s="29"/>
      <c r="B258" s="30"/>
      <c r="C258" s="31"/>
      <c r="D258" s="169" t="s">
        <v>118</v>
      </c>
      <c r="E258" s="31"/>
      <c r="F258" s="170" t="s">
        <v>119</v>
      </c>
      <c r="G258" s="31"/>
      <c r="H258" s="171"/>
      <c r="I258" s="31"/>
      <c r="J258" s="34"/>
      <c r="K258" s="172"/>
      <c r="L258" s="173"/>
      <c r="M258" s="65"/>
      <c r="N258" s="65"/>
      <c r="O258" s="65"/>
      <c r="P258" s="65"/>
      <c r="Q258" s="65"/>
      <c r="R258" s="66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R258" s="13" t="s">
        <v>118</v>
      </c>
      <c r="AS258" s="13" t="s">
        <v>82</v>
      </c>
    </row>
    <row r="259" spans="1:63" s="2" customFormat="1" ht="21.75" customHeight="1">
      <c r="A259" s="29"/>
      <c r="B259" s="30"/>
      <c r="C259" s="157" t="s">
        <v>404</v>
      </c>
      <c r="D259" s="157" t="s">
        <v>112</v>
      </c>
      <c r="E259" s="158" t="s">
        <v>405</v>
      </c>
      <c r="F259" s="159" t="s">
        <v>406</v>
      </c>
      <c r="G259" s="160" t="s">
        <v>115</v>
      </c>
      <c r="H259" s="161"/>
      <c r="I259" s="162"/>
      <c r="J259" s="34"/>
      <c r="K259" s="163" t="s">
        <v>1</v>
      </c>
      <c r="L259" s="164" t="s">
        <v>42</v>
      </c>
      <c r="M259" s="65"/>
      <c r="N259" s="165" t="e">
        <f>M259*#REF!</f>
        <v>#REF!</v>
      </c>
      <c r="O259" s="165">
        <v>0</v>
      </c>
      <c r="P259" s="165" t="e">
        <f>O259*#REF!</f>
        <v>#REF!</v>
      </c>
      <c r="Q259" s="165">
        <v>0</v>
      </c>
      <c r="R259" s="166" t="e">
        <f>Q259*#REF!</f>
        <v>#REF!</v>
      </c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P259" s="167" t="s">
        <v>116</v>
      </c>
      <c r="AR259" s="167" t="s">
        <v>112</v>
      </c>
      <c r="AS259" s="167" t="s">
        <v>82</v>
      </c>
      <c r="AW259" s="13" t="s">
        <v>111</v>
      </c>
      <c r="BC259" s="168" t="e">
        <f>IF(L259="základní",#REF!,0)</f>
        <v>#REF!</v>
      </c>
      <c r="BD259" s="168">
        <f>IF(L259="snížená",#REF!,0)</f>
        <v>0</v>
      </c>
      <c r="BE259" s="168">
        <f>IF(L259="zákl. přenesená",#REF!,0)</f>
        <v>0</v>
      </c>
      <c r="BF259" s="168">
        <f>IF(L259="sníž. přenesená",#REF!,0)</f>
        <v>0</v>
      </c>
      <c r="BG259" s="168">
        <f>IF(L259="nulová",#REF!,0)</f>
        <v>0</v>
      </c>
      <c r="BH259" s="13" t="s">
        <v>82</v>
      </c>
      <c r="BI259" s="168" t="e">
        <f>ROUND(H259*#REF!,2)</f>
        <v>#REF!</v>
      </c>
      <c r="BJ259" s="13" t="s">
        <v>116</v>
      </c>
      <c r="BK259" s="167" t="s">
        <v>407</v>
      </c>
    </row>
    <row r="260" spans="1:63" s="2" customFormat="1" ht="72" customHeight="1">
      <c r="A260" s="29"/>
      <c r="B260" s="30"/>
      <c r="C260" s="31"/>
      <c r="D260" s="169" t="s">
        <v>118</v>
      </c>
      <c r="E260" s="31"/>
      <c r="F260" s="170" t="s">
        <v>395</v>
      </c>
      <c r="G260" s="31"/>
      <c r="H260" s="171"/>
      <c r="I260" s="31"/>
      <c r="J260" s="34"/>
      <c r="K260" s="172"/>
      <c r="L260" s="173"/>
      <c r="M260" s="65"/>
      <c r="N260" s="65"/>
      <c r="O260" s="65"/>
      <c r="P260" s="65"/>
      <c r="Q260" s="65"/>
      <c r="R260" s="66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R260" s="13" t="s">
        <v>118</v>
      </c>
      <c r="AS260" s="13" t="s">
        <v>82</v>
      </c>
    </row>
    <row r="261" spans="1:63" s="2" customFormat="1" ht="24.2" customHeight="1">
      <c r="A261" s="29"/>
      <c r="B261" s="30"/>
      <c r="C261" s="174" t="s">
        <v>408</v>
      </c>
      <c r="D261" s="174" t="s">
        <v>129</v>
      </c>
      <c r="E261" s="175" t="s">
        <v>409</v>
      </c>
      <c r="F261" s="176" t="s">
        <v>410</v>
      </c>
      <c r="G261" s="177" t="s">
        <v>115</v>
      </c>
      <c r="H261" s="178"/>
      <c r="I261" s="179"/>
      <c r="J261" s="180"/>
      <c r="K261" s="181" t="s">
        <v>1</v>
      </c>
      <c r="L261" s="182" t="s">
        <v>42</v>
      </c>
      <c r="M261" s="65"/>
      <c r="N261" s="165" t="e">
        <f>M261*#REF!</f>
        <v>#REF!</v>
      </c>
      <c r="O261" s="165">
        <v>0</v>
      </c>
      <c r="P261" s="165" t="e">
        <f>O261*#REF!</f>
        <v>#REF!</v>
      </c>
      <c r="Q261" s="165">
        <v>0</v>
      </c>
      <c r="R261" s="166" t="e">
        <f>Q261*#REF!</f>
        <v>#REF!</v>
      </c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P261" s="167" t="s">
        <v>133</v>
      </c>
      <c r="AR261" s="167" t="s">
        <v>129</v>
      </c>
      <c r="AS261" s="167" t="s">
        <v>82</v>
      </c>
      <c r="AW261" s="13" t="s">
        <v>111</v>
      </c>
      <c r="BC261" s="168" t="e">
        <f>IF(L261="základní",#REF!,0)</f>
        <v>#REF!</v>
      </c>
      <c r="BD261" s="168">
        <f>IF(L261="snížená",#REF!,0)</f>
        <v>0</v>
      </c>
      <c r="BE261" s="168">
        <f>IF(L261="zákl. přenesená",#REF!,0)</f>
        <v>0</v>
      </c>
      <c r="BF261" s="168">
        <f>IF(L261="sníž. přenesená",#REF!,0)</f>
        <v>0</v>
      </c>
      <c r="BG261" s="168">
        <f>IF(L261="nulová",#REF!,0)</f>
        <v>0</v>
      </c>
      <c r="BH261" s="13" t="s">
        <v>82</v>
      </c>
      <c r="BI261" s="168" t="e">
        <f>ROUND(H261*#REF!,2)</f>
        <v>#REF!</v>
      </c>
      <c r="BJ261" s="13" t="s">
        <v>116</v>
      </c>
      <c r="BK261" s="167" t="s">
        <v>411</v>
      </c>
    </row>
    <row r="262" spans="1:63" s="2" customFormat="1" ht="39">
      <c r="A262" s="29"/>
      <c r="B262" s="30"/>
      <c r="C262" s="31"/>
      <c r="D262" s="169" t="s">
        <v>118</v>
      </c>
      <c r="E262" s="31"/>
      <c r="F262" s="170" t="s">
        <v>235</v>
      </c>
      <c r="G262" s="31"/>
      <c r="H262" s="171"/>
      <c r="I262" s="31"/>
      <c r="J262" s="34"/>
      <c r="K262" s="172"/>
      <c r="L262" s="173"/>
      <c r="M262" s="65"/>
      <c r="N262" s="65"/>
      <c r="O262" s="65"/>
      <c r="P262" s="65"/>
      <c r="Q262" s="65"/>
      <c r="R262" s="66"/>
      <c r="S262" s="29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R262" s="13" t="s">
        <v>118</v>
      </c>
      <c r="AS262" s="13" t="s">
        <v>82</v>
      </c>
    </row>
    <row r="263" spans="1:63" s="2" customFormat="1" ht="37.9" customHeight="1">
      <c r="A263" s="29"/>
      <c r="B263" s="30"/>
      <c r="C263" s="157" t="s">
        <v>412</v>
      </c>
      <c r="D263" s="157" t="s">
        <v>112</v>
      </c>
      <c r="E263" s="158" t="s">
        <v>413</v>
      </c>
      <c r="F263" s="159" t="s">
        <v>414</v>
      </c>
      <c r="G263" s="160" t="s">
        <v>115</v>
      </c>
      <c r="H263" s="161"/>
      <c r="I263" s="162"/>
      <c r="J263" s="34"/>
      <c r="K263" s="163" t="s">
        <v>1</v>
      </c>
      <c r="L263" s="164" t="s">
        <v>42</v>
      </c>
      <c r="M263" s="65"/>
      <c r="N263" s="165" t="e">
        <f>M263*#REF!</f>
        <v>#REF!</v>
      </c>
      <c r="O263" s="165">
        <v>0</v>
      </c>
      <c r="P263" s="165" t="e">
        <f>O263*#REF!</f>
        <v>#REF!</v>
      </c>
      <c r="Q263" s="165">
        <v>0</v>
      </c>
      <c r="R263" s="166" t="e">
        <f>Q263*#REF!</f>
        <v>#REF!</v>
      </c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P263" s="167" t="s">
        <v>116</v>
      </c>
      <c r="AR263" s="167" t="s">
        <v>112</v>
      </c>
      <c r="AS263" s="167" t="s">
        <v>82</v>
      </c>
      <c r="AW263" s="13" t="s">
        <v>111</v>
      </c>
      <c r="BC263" s="168" t="e">
        <f>IF(L263="základní",#REF!,0)</f>
        <v>#REF!</v>
      </c>
      <c r="BD263" s="168">
        <f>IF(L263="snížená",#REF!,0)</f>
        <v>0</v>
      </c>
      <c r="BE263" s="168">
        <f>IF(L263="zákl. přenesená",#REF!,0)</f>
        <v>0</v>
      </c>
      <c r="BF263" s="168">
        <f>IF(L263="sníž. přenesená",#REF!,0)</f>
        <v>0</v>
      </c>
      <c r="BG263" s="168">
        <f>IF(L263="nulová",#REF!,0)</f>
        <v>0</v>
      </c>
      <c r="BH263" s="13" t="s">
        <v>82</v>
      </c>
      <c r="BI263" s="168" t="e">
        <f>ROUND(H263*#REF!,2)</f>
        <v>#REF!</v>
      </c>
      <c r="BJ263" s="13" t="s">
        <v>116</v>
      </c>
      <c r="BK263" s="167" t="s">
        <v>415</v>
      </c>
    </row>
    <row r="264" spans="1:63" s="2" customFormat="1" ht="60" customHeight="1">
      <c r="A264" s="29"/>
      <c r="B264" s="30"/>
      <c r="C264" s="31"/>
      <c r="D264" s="169" t="s">
        <v>118</v>
      </c>
      <c r="E264" s="31"/>
      <c r="F264" s="170" t="s">
        <v>119</v>
      </c>
      <c r="G264" s="31"/>
      <c r="H264" s="171"/>
      <c r="I264" s="31"/>
      <c r="J264" s="34"/>
      <c r="K264" s="172"/>
      <c r="L264" s="173"/>
      <c r="M264" s="65"/>
      <c r="N264" s="65"/>
      <c r="O264" s="65"/>
      <c r="P264" s="65"/>
      <c r="Q264" s="65"/>
      <c r="R264" s="66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R264" s="13" t="s">
        <v>118</v>
      </c>
      <c r="AS264" s="13" t="s">
        <v>82</v>
      </c>
    </row>
    <row r="265" spans="1:63" s="2" customFormat="1" ht="24.2" customHeight="1">
      <c r="A265" s="29"/>
      <c r="B265" s="30"/>
      <c r="C265" s="157" t="s">
        <v>416</v>
      </c>
      <c r="D265" s="157" t="s">
        <v>112</v>
      </c>
      <c r="E265" s="158" t="s">
        <v>417</v>
      </c>
      <c r="F265" s="159" t="s">
        <v>418</v>
      </c>
      <c r="G265" s="160" t="s">
        <v>115</v>
      </c>
      <c r="H265" s="161"/>
      <c r="I265" s="162"/>
      <c r="J265" s="34"/>
      <c r="K265" s="163" t="s">
        <v>1</v>
      </c>
      <c r="L265" s="164" t="s">
        <v>42</v>
      </c>
      <c r="M265" s="65"/>
      <c r="N265" s="165" t="e">
        <f>M265*#REF!</f>
        <v>#REF!</v>
      </c>
      <c r="O265" s="165">
        <v>0</v>
      </c>
      <c r="P265" s="165" t="e">
        <f>O265*#REF!</f>
        <v>#REF!</v>
      </c>
      <c r="Q265" s="165">
        <v>0</v>
      </c>
      <c r="R265" s="166" t="e">
        <f>Q265*#REF!</f>
        <v>#REF!</v>
      </c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P265" s="167" t="s">
        <v>116</v>
      </c>
      <c r="AR265" s="167" t="s">
        <v>112</v>
      </c>
      <c r="AS265" s="167" t="s">
        <v>82</v>
      </c>
      <c r="AW265" s="13" t="s">
        <v>111</v>
      </c>
      <c r="BC265" s="168" t="e">
        <f>IF(L265="základní",#REF!,0)</f>
        <v>#REF!</v>
      </c>
      <c r="BD265" s="168">
        <f>IF(L265="snížená",#REF!,0)</f>
        <v>0</v>
      </c>
      <c r="BE265" s="168">
        <f>IF(L265="zákl. přenesená",#REF!,0)</f>
        <v>0</v>
      </c>
      <c r="BF265" s="168">
        <f>IF(L265="sníž. přenesená",#REF!,0)</f>
        <v>0</v>
      </c>
      <c r="BG265" s="168">
        <f>IF(L265="nulová",#REF!,0)</f>
        <v>0</v>
      </c>
      <c r="BH265" s="13" t="s">
        <v>82</v>
      </c>
      <c r="BI265" s="168" t="e">
        <f>ROUND(H265*#REF!,2)</f>
        <v>#REF!</v>
      </c>
      <c r="BJ265" s="13" t="s">
        <v>116</v>
      </c>
      <c r="BK265" s="167" t="s">
        <v>419</v>
      </c>
    </row>
    <row r="266" spans="1:63" s="2" customFormat="1" ht="75" customHeight="1">
      <c r="A266" s="29"/>
      <c r="B266" s="30"/>
      <c r="C266" s="31"/>
      <c r="D266" s="169" t="s">
        <v>118</v>
      </c>
      <c r="E266" s="31"/>
      <c r="F266" s="170" t="s">
        <v>395</v>
      </c>
      <c r="G266" s="31"/>
      <c r="H266" s="171"/>
      <c r="I266" s="31"/>
      <c r="J266" s="34"/>
      <c r="K266" s="172"/>
      <c r="L266" s="173"/>
      <c r="M266" s="65"/>
      <c r="N266" s="65"/>
      <c r="O266" s="65"/>
      <c r="P266" s="65"/>
      <c r="Q266" s="65"/>
      <c r="R266" s="66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R266" s="13" t="s">
        <v>118</v>
      </c>
      <c r="AS266" s="13" t="s">
        <v>82</v>
      </c>
    </row>
    <row r="267" spans="1:63" s="2" customFormat="1" ht="37.9" customHeight="1">
      <c r="A267" s="29"/>
      <c r="B267" s="30"/>
      <c r="C267" s="174" t="s">
        <v>420</v>
      </c>
      <c r="D267" s="174" t="s">
        <v>129</v>
      </c>
      <c r="E267" s="175" t="s">
        <v>421</v>
      </c>
      <c r="F267" s="176" t="s">
        <v>422</v>
      </c>
      <c r="G267" s="177" t="s">
        <v>115</v>
      </c>
      <c r="H267" s="178"/>
      <c r="I267" s="179"/>
      <c r="J267" s="180"/>
      <c r="K267" s="181" t="s">
        <v>1</v>
      </c>
      <c r="L267" s="182" t="s">
        <v>42</v>
      </c>
      <c r="M267" s="65"/>
      <c r="N267" s="165" t="e">
        <f>M267*#REF!</f>
        <v>#REF!</v>
      </c>
      <c r="O267" s="165">
        <v>0</v>
      </c>
      <c r="P267" s="165" t="e">
        <f>O267*#REF!</f>
        <v>#REF!</v>
      </c>
      <c r="Q267" s="165">
        <v>0</v>
      </c>
      <c r="R267" s="166" t="e">
        <f>Q267*#REF!</f>
        <v>#REF!</v>
      </c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P267" s="167" t="s">
        <v>133</v>
      </c>
      <c r="AR267" s="167" t="s">
        <v>129</v>
      </c>
      <c r="AS267" s="167" t="s">
        <v>82</v>
      </c>
      <c r="AW267" s="13" t="s">
        <v>111</v>
      </c>
      <c r="BC267" s="168" t="e">
        <f>IF(L267="základní",#REF!,0)</f>
        <v>#REF!</v>
      </c>
      <c r="BD267" s="168">
        <f>IF(L267="snížená",#REF!,0)</f>
        <v>0</v>
      </c>
      <c r="BE267" s="168">
        <f>IF(L267="zákl. přenesená",#REF!,0)</f>
        <v>0</v>
      </c>
      <c r="BF267" s="168">
        <f>IF(L267="sníž. přenesená",#REF!,0)</f>
        <v>0</v>
      </c>
      <c r="BG267" s="168">
        <f>IF(L267="nulová",#REF!,0)</f>
        <v>0</v>
      </c>
      <c r="BH267" s="13" t="s">
        <v>82</v>
      </c>
      <c r="BI267" s="168" t="e">
        <f>ROUND(H267*#REF!,2)</f>
        <v>#REF!</v>
      </c>
      <c r="BJ267" s="13" t="s">
        <v>116</v>
      </c>
      <c r="BK267" s="167" t="s">
        <v>423</v>
      </c>
    </row>
    <row r="268" spans="1:63" s="2" customFormat="1" ht="39">
      <c r="A268" s="29"/>
      <c r="B268" s="30"/>
      <c r="C268" s="31"/>
      <c r="D268" s="169" t="s">
        <v>118</v>
      </c>
      <c r="E268" s="31"/>
      <c r="F268" s="170" t="s">
        <v>235</v>
      </c>
      <c r="G268" s="31"/>
      <c r="H268" s="171"/>
      <c r="I268" s="31"/>
      <c r="J268" s="34"/>
      <c r="K268" s="172"/>
      <c r="L268" s="173"/>
      <c r="M268" s="65"/>
      <c r="N268" s="65"/>
      <c r="O268" s="65"/>
      <c r="P268" s="65"/>
      <c r="Q268" s="65"/>
      <c r="R268" s="66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R268" s="13" t="s">
        <v>118</v>
      </c>
      <c r="AS268" s="13" t="s">
        <v>82</v>
      </c>
    </row>
    <row r="269" spans="1:63" s="11" customFormat="1" ht="25.9" customHeight="1">
      <c r="B269" s="144"/>
      <c r="C269" s="145"/>
      <c r="D269" s="146" t="s">
        <v>76</v>
      </c>
      <c r="E269" s="147" t="s">
        <v>424</v>
      </c>
      <c r="F269" s="147" t="s">
        <v>425</v>
      </c>
      <c r="G269" s="145"/>
      <c r="H269" s="148"/>
      <c r="I269" s="145"/>
      <c r="J269" s="149"/>
      <c r="K269" s="150"/>
      <c r="L269" s="151"/>
      <c r="M269" s="151"/>
      <c r="N269" s="152" t="e">
        <f>SUM(N270:N274)</f>
        <v>#REF!</v>
      </c>
      <c r="O269" s="151"/>
      <c r="P269" s="152" t="e">
        <f>SUM(P270:P274)</f>
        <v>#REF!</v>
      </c>
      <c r="Q269" s="151"/>
      <c r="R269" s="153" t="e">
        <f>SUM(R270:R274)</f>
        <v>#REF!</v>
      </c>
      <c r="AP269" s="154" t="s">
        <v>82</v>
      </c>
      <c r="AR269" s="155" t="s">
        <v>76</v>
      </c>
      <c r="AS269" s="155" t="s">
        <v>77</v>
      </c>
      <c r="AW269" s="154" t="s">
        <v>111</v>
      </c>
      <c r="BI269" s="156" t="e">
        <f>SUM(BI270:BI274)</f>
        <v>#REF!</v>
      </c>
    </row>
    <row r="270" spans="1:63" s="2" customFormat="1" ht="24.2" customHeight="1">
      <c r="A270" s="29"/>
      <c r="B270" s="30"/>
      <c r="C270" s="174" t="s">
        <v>426</v>
      </c>
      <c r="D270" s="174" t="s">
        <v>129</v>
      </c>
      <c r="E270" s="175" t="s">
        <v>427</v>
      </c>
      <c r="F270" s="176" t="s">
        <v>428</v>
      </c>
      <c r="G270" s="177" t="s">
        <v>115</v>
      </c>
      <c r="H270" s="178"/>
      <c r="I270" s="179"/>
      <c r="J270" s="180"/>
      <c r="K270" s="181" t="s">
        <v>1</v>
      </c>
      <c r="L270" s="182" t="s">
        <v>42</v>
      </c>
      <c r="M270" s="65"/>
      <c r="N270" s="165" t="e">
        <f>M270*#REF!</f>
        <v>#REF!</v>
      </c>
      <c r="O270" s="165">
        <v>0</v>
      </c>
      <c r="P270" s="165" t="e">
        <f>O270*#REF!</f>
        <v>#REF!</v>
      </c>
      <c r="Q270" s="165">
        <v>0</v>
      </c>
      <c r="R270" s="166" t="e">
        <f>Q270*#REF!</f>
        <v>#REF!</v>
      </c>
      <c r="S270" s="29"/>
      <c r="T270" s="29"/>
      <c r="U270" s="29"/>
      <c r="V270" s="29"/>
      <c r="W270" s="29"/>
      <c r="X270" s="29"/>
      <c r="Y270" s="29"/>
      <c r="Z270" s="29"/>
      <c r="AA270" s="29"/>
      <c r="AB270" s="29"/>
      <c r="AC270" s="29"/>
      <c r="AP270" s="167" t="s">
        <v>133</v>
      </c>
      <c r="AR270" s="167" t="s">
        <v>129</v>
      </c>
      <c r="AS270" s="167" t="s">
        <v>82</v>
      </c>
      <c r="AW270" s="13" t="s">
        <v>111</v>
      </c>
      <c r="BC270" s="168" t="e">
        <f>IF(L270="základní",#REF!,0)</f>
        <v>#REF!</v>
      </c>
      <c r="BD270" s="168">
        <f>IF(L270="snížená",#REF!,0)</f>
        <v>0</v>
      </c>
      <c r="BE270" s="168">
        <f>IF(L270="zákl. přenesená",#REF!,0)</f>
        <v>0</v>
      </c>
      <c r="BF270" s="168">
        <f>IF(L270="sníž. přenesená",#REF!,0)</f>
        <v>0</v>
      </c>
      <c r="BG270" s="168">
        <f>IF(L270="nulová",#REF!,0)</f>
        <v>0</v>
      </c>
      <c r="BH270" s="13" t="s">
        <v>82</v>
      </c>
      <c r="BI270" s="168" t="e">
        <f>ROUND(H270*#REF!,2)</f>
        <v>#REF!</v>
      </c>
      <c r="BJ270" s="13" t="s">
        <v>116</v>
      </c>
      <c r="BK270" s="167" t="s">
        <v>429</v>
      </c>
    </row>
    <row r="271" spans="1:63" s="2" customFormat="1" ht="24.2" customHeight="1">
      <c r="A271" s="29"/>
      <c r="B271" s="30"/>
      <c r="C271" s="174" t="s">
        <v>430</v>
      </c>
      <c r="D271" s="174" t="s">
        <v>129</v>
      </c>
      <c r="E271" s="175" t="s">
        <v>431</v>
      </c>
      <c r="F271" s="176" t="s">
        <v>432</v>
      </c>
      <c r="G271" s="177" t="s">
        <v>115</v>
      </c>
      <c r="H271" s="178"/>
      <c r="I271" s="179"/>
      <c r="J271" s="180"/>
      <c r="K271" s="181" t="s">
        <v>1</v>
      </c>
      <c r="L271" s="182" t="s">
        <v>42</v>
      </c>
      <c r="M271" s="65"/>
      <c r="N271" s="165" t="e">
        <f>M271*#REF!</f>
        <v>#REF!</v>
      </c>
      <c r="O271" s="165">
        <v>0</v>
      </c>
      <c r="P271" s="165" t="e">
        <f>O271*#REF!</f>
        <v>#REF!</v>
      </c>
      <c r="Q271" s="165">
        <v>0</v>
      </c>
      <c r="R271" s="166" t="e">
        <f>Q271*#REF!</f>
        <v>#REF!</v>
      </c>
      <c r="S271" s="29"/>
      <c r="T271" s="29"/>
      <c r="U271" s="29"/>
      <c r="V271" s="29"/>
      <c r="W271" s="29"/>
      <c r="X271" s="29"/>
      <c r="Y271" s="29"/>
      <c r="Z271" s="29"/>
      <c r="AA271" s="29"/>
      <c r="AB271" s="29"/>
      <c r="AC271" s="29"/>
      <c r="AP271" s="167" t="s">
        <v>133</v>
      </c>
      <c r="AR271" s="167" t="s">
        <v>129</v>
      </c>
      <c r="AS271" s="167" t="s">
        <v>82</v>
      </c>
      <c r="AW271" s="13" t="s">
        <v>111</v>
      </c>
      <c r="BC271" s="168" t="e">
        <f>IF(L271="základní",#REF!,0)</f>
        <v>#REF!</v>
      </c>
      <c r="BD271" s="168">
        <f>IF(L271="snížená",#REF!,0)</f>
        <v>0</v>
      </c>
      <c r="BE271" s="168">
        <f>IF(L271="zákl. přenesená",#REF!,0)</f>
        <v>0</v>
      </c>
      <c r="BF271" s="168">
        <f>IF(L271="sníž. přenesená",#REF!,0)</f>
        <v>0</v>
      </c>
      <c r="BG271" s="168">
        <f>IF(L271="nulová",#REF!,0)</f>
        <v>0</v>
      </c>
      <c r="BH271" s="13" t="s">
        <v>82</v>
      </c>
      <c r="BI271" s="168" t="e">
        <f>ROUND(H271*#REF!,2)</f>
        <v>#REF!</v>
      </c>
      <c r="BJ271" s="13" t="s">
        <v>116</v>
      </c>
      <c r="BK271" s="167" t="s">
        <v>433</v>
      </c>
    </row>
    <row r="272" spans="1:63" s="2" customFormat="1" ht="37.9" customHeight="1">
      <c r="A272" s="29"/>
      <c r="B272" s="30"/>
      <c r="C272" s="174" t="s">
        <v>434</v>
      </c>
      <c r="D272" s="174" t="s">
        <v>129</v>
      </c>
      <c r="E272" s="175" t="s">
        <v>435</v>
      </c>
      <c r="F272" s="176" t="s">
        <v>436</v>
      </c>
      <c r="G272" s="177" t="s">
        <v>132</v>
      </c>
      <c r="H272" s="178"/>
      <c r="I272" s="179"/>
      <c r="J272" s="180"/>
      <c r="K272" s="181" t="s">
        <v>1</v>
      </c>
      <c r="L272" s="182" t="s">
        <v>42</v>
      </c>
      <c r="M272" s="65"/>
      <c r="N272" s="165" t="e">
        <f>M272*#REF!</f>
        <v>#REF!</v>
      </c>
      <c r="O272" s="165">
        <v>0</v>
      </c>
      <c r="P272" s="165" t="e">
        <f>O272*#REF!</f>
        <v>#REF!</v>
      </c>
      <c r="Q272" s="165">
        <v>0</v>
      </c>
      <c r="R272" s="166" t="e">
        <f>Q272*#REF!</f>
        <v>#REF!</v>
      </c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P272" s="167" t="s">
        <v>133</v>
      </c>
      <c r="AR272" s="167" t="s">
        <v>129</v>
      </c>
      <c r="AS272" s="167" t="s">
        <v>82</v>
      </c>
      <c r="AW272" s="13" t="s">
        <v>111</v>
      </c>
      <c r="BC272" s="168" t="e">
        <f>IF(L272="základní",#REF!,0)</f>
        <v>#REF!</v>
      </c>
      <c r="BD272" s="168">
        <f>IF(L272="snížená",#REF!,0)</f>
        <v>0</v>
      </c>
      <c r="BE272" s="168">
        <f>IF(L272="zákl. přenesená",#REF!,0)</f>
        <v>0</v>
      </c>
      <c r="BF272" s="168">
        <f>IF(L272="sníž. přenesená",#REF!,0)</f>
        <v>0</v>
      </c>
      <c r="BG272" s="168">
        <f>IF(L272="nulová",#REF!,0)</f>
        <v>0</v>
      </c>
      <c r="BH272" s="13" t="s">
        <v>82</v>
      </c>
      <c r="BI272" s="168" t="e">
        <f>ROUND(H272*#REF!,2)</f>
        <v>#REF!</v>
      </c>
      <c r="BJ272" s="13" t="s">
        <v>116</v>
      </c>
      <c r="BK272" s="167" t="s">
        <v>437</v>
      </c>
    </row>
    <row r="273" spans="1:63" s="2" customFormat="1" ht="33" customHeight="1">
      <c r="A273" s="29"/>
      <c r="B273" s="30"/>
      <c r="C273" s="174" t="s">
        <v>438</v>
      </c>
      <c r="D273" s="174" t="s">
        <v>129</v>
      </c>
      <c r="E273" s="175" t="s">
        <v>439</v>
      </c>
      <c r="F273" s="176" t="s">
        <v>440</v>
      </c>
      <c r="G273" s="177" t="s">
        <v>132</v>
      </c>
      <c r="H273" s="178"/>
      <c r="I273" s="179"/>
      <c r="J273" s="180"/>
      <c r="K273" s="181" t="s">
        <v>1</v>
      </c>
      <c r="L273" s="182" t="s">
        <v>42</v>
      </c>
      <c r="M273" s="65"/>
      <c r="N273" s="165" t="e">
        <f>M273*#REF!</f>
        <v>#REF!</v>
      </c>
      <c r="O273" s="165">
        <v>0</v>
      </c>
      <c r="P273" s="165" t="e">
        <f>O273*#REF!</f>
        <v>#REF!</v>
      </c>
      <c r="Q273" s="165">
        <v>0</v>
      </c>
      <c r="R273" s="166" t="e">
        <f>Q273*#REF!</f>
        <v>#REF!</v>
      </c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P273" s="167" t="s">
        <v>133</v>
      </c>
      <c r="AR273" s="167" t="s">
        <v>129</v>
      </c>
      <c r="AS273" s="167" t="s">
        <v>82</v>
      </c>
      <c r="AW273" s="13" t="s">
        <v>111</v>
      </c>
      <c r="BC273" s="168" t="e">
        <f>IF(L273="základní",#REF!,0)</f>
        <v>#REF!</v>
      </c>
      <c r="BD273" s="168">
        <f>IF(L273="snížená",#REF!,0)</f>
        <v>0</v>
      </c>
      <c r="BE273" s="168">
        <f>IF(L273="zákl. přenesená",#REF!,0)</f>
        <v>0</v>
      </c>
      <c r="BF273" s="168">
        <f>IF(L273="sníž. přenesená",#REF!,0)</f>
        <v>0</v>
      </c>
      <c r="BG273" s="168">
        <f>IF(L273="nulová",#REF!,0)</f>
        <v>0</v>
      </c>
      <c r="BH273" s="13" t="s">
        <v>82</v>
      </c>
      <c r="BI273" s="168" t="e">
        <f>ROUND(H273*#REF!,2)</f>
        <v>#REF!</v>
      </c>
      <c r="BJ273" s="13" t="s">
        <v>116</v>
      </c>
      <c r="BK273" s="167" t="s">
        <v>441</v>
      </c>
    </row>
    <row r="274" spans="1:63" s="2" customFormat="1" ht="33" customHeight="1">
      <c r="A274" s="29"/>
      <c r="B274" s="30"/>
      <c r="C274" s="174" t="s">
        <v>442</v>
      </c>
      <c r="D274" s="174" t="s">
        <v>129</v>
      </c>
      <c r="E274" s="175" t="s">
        <v>443</v>
      </c>
      <c r="F274" s="176" t="s">
        <v>444</v>
      </c>
      <c r="G274" s="177" t="s">
        <v>445</v>
      </c>
      <c r="H274" s="178"/>
      <c r="I274" s="179"/>
      <c r="J274" s="180"/>
      <c r="K274" s="181" t="s">
        <v>1</v>
      </c>
      <c r="L274" s="182" t="s">
        <v>42</v>
      </c>
      <c r="M274" s="65"/>
      <c r="N274" s="165" t="e">
        <f>M274*#REF!</f>
        <v>#REF!</v>
      </c>
      <c r="O274" s="165">
        <v>0</v>
      </c>
      <c r="P274" s="165" t="e">
        <f>O274*#REF!</f>
        <v>#REF!</v>
      </c>
      <c r="Q274" s="165">
        <v>0</v>
      </c>
      <c r="R274" s="166" t="e">
        <f>Q274*#REF!</f>
        <v>#REF!</v>
      </c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P274" s="167" t="s">
        <v>133</v>
      </c>
      <c r="AR274" s="167" t="s">
        <v>129</v>
      </c>
      <c r="AS274" s="167" t="s">
        <v>82</v>
      </c>
      <c r="AW274" s="13" t="s">
        <v>111</v>
      </c>
      <c r="BC274" s="168" t="e">
        <f>IF(L274="základní",#REF!,0)</f>
        <v>#REF!</v>
      </c>
      <c r="BD274" s="168">
        <f>IF(L274="snížená",#REF!,0)</f>
        <v>0</v>
      </c>
      <c r="BE274" s="168">
        <f>IF(L274="zákl. přenesená",#REF!,0)</f>
        <v>0</v>
      </c>
      <c r="BF274" s="168">
        <f>IF(L274="sníž. přenesená",#REF!,0)</f>
        <v>0</v>
      </c>
      <c r="BG274" s="168">
        <f>IF(L274="nulová",#REF!,0)</f>
        <v>0</v>
      </c>
      <c r="BH274" s="13" t="s">
        <v>82</v>
      </c>
      <c r="BI274" s="168" t="e">
        <f>ROUND(H274*#REF!,2)</f>
        <v>#REF!</v>
      </c>
      <c r="BJ274" s="13" t="s">
        <v>116</v>
      </c>
      <c r="BK274" s="167" t="s">
        <v>446</v>
      </c>
    </row>
    <row r="275" spans="1:63" s="11" customFormat="1" ht="25.9" customHeight="1">
      <c r="B275" s="144"/>
      <c r="C275" s="145"/>
      <c r="D275" s="146" t="s">
        <v>76</v>
      </c>
      <c r="E275" s="147" t="s">
        <v>447</v>
      </c>
      <c r="F275" s="147" t="s">
        <v>448</v>
      </c>
      <c r="G275" s="145"/>
      <c r="H275" s="148"/>
      <c r="I275" s="145"/>
      <c r="J275" s="149"/>
      <c r="K275" s="150"/>
      <c r="L275" s="151"/>
      <c r="M275" s="151"/>
      <c r="N275" s="152" t="e">
        <f>SUM(N276:N280)</f>
        <v>#REF!</v>
      </c>
      <c r="O275" s="151"/>
      <c r="P275" s="152" t="e">
        <f>SUM(P276:P280)</f>
        <v>#REF!</v>
      </c>
      <c r="Q275" s="151"/>
      <c r="R275" s="153" t="e">
        <f>SUM(R276:R280)</f>
        <v>#REF!</v>
      </c>
      <c r="AP275" s="154" t="s">
        <v>82</v>
      </c>
      <c r="AR275" s="155" t="s">
        <v>76</v>
      </c>
      <c r="AS275" s="155" t="s">
        <v>77</v>
      </c>
      <c r="AW275" s="154" t="s">
        <v>111</v>
      </c>
      <c r="BI275" s="156" t="e">
        <f>SUM(BI276:BI280)</f>
        <v>#REF!</v>
      </c>
    </row>
    <row r="276" spans="1:63" s="2" customFormat="1" ht="49.15" customHeight="1">
      <c r="A276" s="29"/>
      <c r="B276" s="30"/>
      <c r="C276" s="157" t="s">
        <v>449</v>
      </c>
      <c r="D276" s="157" t="s">
        <v>112</v>
      </c>
      <c r="E276" s="158" t="s">
        <v>450</v>
      </c>
      <c r="F276" s="159" t="s">
        <v>451</v>
      </c>
      <c r="G276" s="160" t="s">
        <v>169</v>
      </c>
      <c r="H276" s="161"/>
      <c r="I276" s="162"/>
      <c r="J276" s="34"/>
      <c r="K276" s="163" t="s">
        <v>1</v>
      </c>
      <c r="L276" s="164" t="s">
        <v>42</v>
      </c>
      <c r="M276" s="65"/>
      <c r="N276" s="165" t="e">
        <f>M276*#REF!</f>
        <v>#REF!</v>
      </c>
      <c r="O276" s="165">
        <v>0</v>
      </c>
      <c r="P276" s="165" t="e">
        <f>O276*#REF!</f>
        <v>#REF!</v>
      </c>
      <c r="Q276" s="165">
        <v>0</v>
      </c>
      <c r="R276" s="166" t="e">
        <f>Q276*#REF!</f>
        <v>#REF!</v>
      </c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P276" s="167" t="s">
        <v>116</v>
      </c>
      <c r="AR276" s="167" t="s">
        <v>112</v>
      </c>
      <c r="AS276" s="167" t="s">
        <v>82</v>
      </c>
      <c r="AW276" s="13" t="s">
        <v>111</v>
      </c>
      <c r="BC276" s="168" t="e">
        <f>IF(L276="základní",#REF!,0)</f>
        <v>#REF!</v>
      </c>
      <c r="BD276" s="168">
        <f>IF(L276="snížená",#REF!,0)</f>
        <v>0</v>
      </c>
      <c r="BE276" s="168">
        <f>IF(L276="zákl. přenesená",#REF!,0)</f>
        <v>0</v>
      </c>
      <c r="BF276" s="168">
        <f>IF(L276="sníž. přenesená",#REF!,0)</f>
        <v>0</v>
      </c>
      <c r="BG276" s="168">
        <f>IF(L276="nulová",#REF!,0)</f>
        <v>0</v>
      </c>
      <c r="BH276" s="13" t="s">
        <v>82</v>
      </c>
      <c r="BI276" s="168" t="e">
        <f>ROUND(H276*#REF!,2)</f>
        <v>#REF!</v>
      </c>
      <c r="BJ276" s="13" t="s">
        <v>116</v>
      </c>
      <c r="BK276" s="167" t="s">
        <v>452</v>
      </c>
    </row>
    <row r="277" spans="1:63" s="2" customFormat="1" ht="60" customHeight="1">
      <c r="A277" s="29"/>
      <c r="B277" s="30"/>
      <c r="C277" s="31"/>
      <c r="D277" s="169" t="s">
        <v>118</v>
      </c>
      <c r="E277" s="31"/>
      <c r="F277" s="170" t="s">
        <v>119</v>
      </c>
      <c r="G277" s="31"/>
      <c r="H277" s="171"/>
      <c r="I277" s="31"/>
      <c r="J277" s="34"/>
      <c r="K277" s="172"/>
      <c r="L277" s="173"/>
      <c r="M277" s="65"/>
      <c r="N277" s="65"/>
      <c r="O277" s="65"/>
      <c r="P277" s="65"/>
      <c r="Q277" s="65"/>
      <c r="R277" s="66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R277" s="13" t="s">
        <v>118</v>
      </c>
      <c r="AS277" s="13" t="s">
        <v>82</v>
      </c>
    </row>
    <row r="278" spans="1:63" s="2" customFormat="1" ht="44.25" customHeight="1">
      <c r="A278" s="29"/>
      <c r="B278" s="30"/>
      <c r="C278" s="157" t="s">
        <v>453</v>
      </c>
      <c r="D278" s="157" t="s">
        <v>112</v>
      </c>
      <c r="E278" s="158" t="s">
        <v>454</v>
      </c>
      <c r="F278" s="159" t="s">
        <v>455</v>
      </c>
      <c r="G278" s="160" t="s">
        <v>169</v>
      </c>
      <c r="H278" s="161"/>
      <c r="I278" s="162"/>
      <c r="J278" s="34"/>
      <c r="K278" s="163" t="s">
        <v>1</v>
      </c>
      <c r="L278" s="164" t="s">
        <v>42</v>
      </c>
      <c r="M278" s="65"/>
      <c r="N278" s="165" t="e">
        <f>M278*#REF!</f>
        <v>#REF!</v>
      </c>
      <c r="O278" s="165">
        <v>0</v>
      </c>
      <c r="P278" s="165" t="e">
        <f>O278*#REF!</f>
        <v>#REF!</v>
      </c>
      <c r="Q278" s="165">
        <v>0</v>
      </c>
      <c r="R278" s="166" t="e">
        <f>Q278*#REF!</f>
        <v>#REF!</v>
      </c>
      <c r="S278" s="29"/>
      <c r="T278" s="29"/>
      <c r="U278" s="29"/>
      <c r="V278" s="29"/>
      <c r="W278" s="29"/>
      <c r="X278" s="29"/>
      <c r="Y278" s="29"/>
      <c r="Z278" s="29"/>
      <c r="AA278" s="29"/>
      <c r="AB278" s="29"/>
      <c r="AC278" s="29"/>
      <c r="AP278" s="167" t="s">
        <v>116</v>
      </c>
      <c r="AR278" s="167" t="s">
        <v>112</v>
      </c>
      <c r="AS278" s="167" t="s">
        <v>82</v>
      </c>
      <c r="AW278" s="13" t="s">
        <v>111</v>
      </c>
      <c r="BC278" s="168" t="e">
        <f>IF(L278="základní",#REF!,0)</f>
        <v>#REF!</v>
      </c>
      <c r="BD278" s="168">
        <f>IF(L278="snížená",#REF!,0)</f>
        <v>0</v>
      </c>
      <c r="BE278" s="168">
        <f>IF(L278="zákl. přenesená",#REF!,0)</f>
        <v>0</v>
      </c>
      <c r="BF278" s="168">
        <f>IF(L278="sníž. přenesená",#REF!,0)</f>
        <v>0</v>
      </c>
      <c r="BG278" s="168">
        <f>IF(L278="nulová",#REF!,0)</f>
        <v>0</v>
      </c>
      <c r="BH278" s="13" t="s">
        <v>82</v>
      </c>
      <c r="BI278" s="168" t="e">
        <f>ROUND(H278*#REF!,2)</f>
        <v>#REF!</v>
      </c>
      <c r="BJ278" s="13" t="s">
        <v>116</v>
      </c>
      <c r="BK278" s="167" t="s">
        <v>456</v>
      </c>
    </row>
    <row r="279" spans="1:63" s="2" customFormat="1" ht="75.75" customHeight="1">
      <c r="A279" s="29"/>
      <c r="B279" s="30"/>
      <c r="C279" s="31"/>
      <c r="D279" s="169" t="s">
        <v>118</v>
      </c>
      <c r="E279" s="31"/>
      <c r="F279" s="170" t="s">
        <v>457</v>
      </c>
      <c r="G279" s="31"/>
      <c r="H279" s="171"/>
      <c r="I279" s="31"/>
      <c r="J279" s="34"/>
      <c r="K279" s="172"/>
      <c r="L279" s="173"/>
      <c r="M279" s="65"/>
      <c r="N279" s="65"/>
      <c r="O279" s="65"/>
      <c r="P279" s="65"/>
      <c r="Q279" s="65"/>
      <c r="R279" s="66"/>
      <c r="S279" s="29"/>
      <c r="T279" s="29"/>
      <c r="U279" s="29"/>
      <c r="V279" s="29"/>
      <c r="W279" s="29"/>
      <c r="X279" s="29"/>
      <c r="Y279" s="29"/>
      <c r="Z279" s="29"/>
      <c r="AA279" s="29"/>
      <c r="AB279" s="29"/>
      <c r="AC279" s="29"/>
      <c r="AR279" s="13" t="s">
        <v>118</v>
      </c>
      <c r="AS279" s="13" t="s">
        <v>82</v>
      </c>
    </row>
    <row r="280" spans="1:63" s="2" customFormat="1" ht="55.5" customHeight="1">
      <c r="A280" s="29"/>
      <c r="B280" s="30"/>
      <c r="C280" s="174" t="s">
        <v>458</v>
      </c>
      <c r="D280" s="174" t="s">
        <v>129</v>
      </c>
      <c r="E280" s="175" t="s">
        <v>459</v>
      </c>
      <c r="F280" s="176" t="s">
        <v>460</v>
      </c>
      <c r="G280" s="177" t="s">
        <v>169</v>
      </c>
      <c r="H280" s="178"/>
      <c r="I280" s="179"/>
      <c r="J280" s="180"/>
      <c r="K280" s="181" t="s">
        <v>1</v>
      </c>
      <c r="L280" s="182" t="s">
        <v>42</v>
      </c>
      <c r="M280" s="65"/>
      <c r="N280" s="165" t="e">
        <f>M280*#REF!</f>
        <v>#REF!</v>
      </c>
      <c r="O280" s="165">
        <v>0</v>
      </c>
      <c r="P280" s="165" t="e">
        <f>O280*#REF!</f>
        <v>#REF!</v>
      </c>
      <c r="Q280" s="165">
        <v>0</v>
      </c>
      <c r="R280" s="166" t="e">
        <f>Q280*#REF!</f>
        <v>#REF!</v>
      </c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P280" s="167" t="s">
        <v>133</v>
      </c>
      <c r="AR280" s="167" t="s">
        <v>129</v>
      </c>
      <c r="AS280" s="167" t="s">
        <v>82</v>
      </c>
      <c r="AW280" s="13" t="s">
        <v>111</v>
      </c>
      <c r="BC280" s="168" t="e">
        <f>IF(L280="základní",#REF!,0)</f>
        <v>#REF!</v>
      </c>
      <c r="BD280" s="168">
        <f>IF(L280="snížená",#REF!,0)</f>
        <v>0</v>
      </c>
      <c r="BE280" s="168">
        <f>IF(L280="zákl. přenesená",#REF!,0)</f>
        <v>0</v>
      </c>
      <c r="BF280" s="168">
        <f>IF(L280="sníž. přenesená",#REF!,0)</f>
        <v>0</v>
      </c>
      <c r="BG280" s="168">
        <f>IF(L280="nulová",#REF!,0)</f>
        <v>0</v>
      </c>
      <c r="BH280" s="13" t="s">
        <v>82</v>
      </c>
      <c r="BI280" s="168" t="e">
        <f>ROUND(H280*#REF!,2)</f>
        <v>#REF!</v>
      </c>
      <c r="BJ280" s="13" t="s">
        <v>116</v>
      </c>
      <c r="BK280" s="167" t="s">
        <v>461</v>
      </c>
    </row>
    <row r="281" spans="1:63" s="11" customFormat="1" ht="25.9" customHeight="1">
      <c r="B281" s="144"/>
      <c r="C281" s="145"/>
      <c r="D281" s="146" t="s">
        <v>76</v>
      </c>
      <c r="E281" s="147" t="s">
        <v>462</v>
      </c>
      <c r="F281" s="147" t="s">
        <v>463</v>
      </c>
      <c r="G281" s="145"/>
      <c r="H281" s="148"/>
      <c r="I281" s="145"/>
      <c r="J281" s="149"/>
      <c r="K281" s="150"/>
      <c r="L281" s="151"/>
      <c r="M281" s="151"/>
      <c r="N281" s="152" t="e">
        <f>N282</f>
        <v>#REF!</v>
      </c>
      <c r="O281" s="151"/>
      <c r="P281" s="152" t="e">
        <f>P282</f>
        <v>#REF!</v>
      </c>
      <c r="Q281" s="151"/>
      <c r="R281" s="153" t="e">
        <f>R282</f>
        <v>#REF!</v>
      </c>
      <c r="AP281" s="154" t="s">
        <v>82</v>
      </c>
      <c r="AR281" s="155" t="s">
        <v>76</v>
      </c>
      <c r="AS281" s="155" t="s">
        <v>77</v>
      </c>
      <c r="AW281" s="154" t="s">
        <v>111</v>
      </c>
      <c r="BI281" s="156" t="e">
        <f>BI282</f>
        <v>#REF!</v>
      </c>
    </row>
    <row r="282" spans="1:63" s="2" customFormat="1" ht="55.5" customHeight="1">
      <c r="A282" s="29"/>
      <c r="B282" s="30"/>
      <c r="C282" s="157" t="s">
        <v>464</v>
      </c>
      <c r="D282" s="157" t="s">
        <v>112</v>
      </c>
      <c r="E282" s="158" t="s">
        <v>465</v>
      </c>
      <c r="F282" s="159" t="s">
        <v>466</v>
      </c>
      <c r="G282" s="160" t="s">
        <v>467</v>
      </c>
      <c r="H282" s="161"/>
      <c r="I282" s="162"/>
      <c r="J282" s="34"/>
      <c r="K282" s="163" t="s">
        <v>1</v>
      </c>
      <c r="L282" s="164" t="s">
        <v>42</v>
      </c>
      <c r="M282" s="65"/>
      <c r="N282" s="165" t="e">
        <f>M282*#REF!</f>
        <v>#REF!</v>
      </c>
      <c r="O282" s="165">
        <v>0</v>
      </c>
      <c r="P282" s="165" t="e">
        <f>O282*#REF!</f>
        <v>#REF!</v>
      </c>
      <c r="Q282" s="165">
        <v>0</v>
      </c>
      <c r="R282" s="166" t="e">
        <f>Q282*#REF!</f>
        <v>#REF!</v>
      </c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P282" s="167" t="s">
        <v>116</v>
      </c>
      <c r="AR282" s="167" t="s">
        <v>112</v>
      </c>
      <c r="AS282" s="167" t="s">
        <v>82</v>
      </c>
      <c r="AW282" s="13" t="s">
        <v>111</v>
      </c>
      <c r="BC282" s="168" t="e">
        <f>IF(L282="základní",#REF!,0)</f>
        <v>#REF!</v>
      </c>
      <c r="BD282" s="168">
        <f>IF(L282="snížená",#REF!,0)</f>
        <v>0</v>
      </c>
      <c r="BE282" s="168">
        <f>IF(L282="zákl. přenesená",#REF!,0)</f>
        <v>0</v>
      </c>
      <c r="BF282" s="168">
        <f>IF(L282="sníž. přenesená",#REF!,0)</f>
        <v>0</v>
      </c>
      <c r="BG282" s="168">
        <f>IF(L282="nulová",#REF!,0)</f>
        <v>0</v>
      </c>
      <c r="BH282" s="13" t="s">
        <v>82</v>
      </c>
      <c r="BI282" s="168" t="e">
        <f>ROUND(H282*#REF!,2)</f>
        <v>#REF!</v>
      </c>
      <c r="BJ282" s="13" t="s">
        <v>116</v>
      </c>
      <c r="BK282" s="167" t="s">
        <v>468</v>
      </c>
    </row>
    <row r="283" spans="1:63" s="11" customFormat="1" ht="25.9" customHeight="1">
      <c r="B283" s="144"/>
      <c r="C283" s="145"/>
      <c r="D283" s="146" t="s">
        <v>76</v>
      </c>
      <c r="E283" s="147" t="s">
        <v>469</v>
      </c>
      <c r="F283" s="147" t="s">
        <v>470</v>
      </c>
      <c r="G283" s="145"/>
      <c r="H283" s="148"/>
      <c r="I283" s="145"/>
      <c r="J283" s="149"/>
      <c r="K283" s="150"/>
      <c r="L283" s="151"/>
      <c r="M283" s="151"/>
      <c r="N283" s="152" t="e">
        <f>N284</f>
        <v>#REF!</v>
      </c>
      <c r="O283" s="151"/>
      <c r="P283" s="152" t="e">
        <f>P284</f>
        <v>#REF!</v>
      </c>
      <c r="Q283" s="151"/>
      <c r="R283" s="153" t="e">
        <f>R284</f>
        <v>#REF!</v>
      </c>
      <c r="AP283" s="154" t="s">
        <v>82</v>
      </c>
      <c r="AR283" s="155" t="s">
        <v>76</v>
      </c>
      <c r="AS283" s="155" t="s">
        <v>77</v>
      </c>
      <c r="AW283" s="154" t="s">
        <v>111</v>
      </c>
      <c r="BI283" s="156" t="e">
        <f>BI284</f>
        <v>#REF!</v>
      </c>
    </row>
    <row r="284" spans="1:63" s="2" customFormat="1" ht="21.75" customHeight="1">
      <c r="A284" s="29"/>
      <c r="B284" s="30"/>
      <c r="C284" s="157" t="s">
        <v>471</v>
      </c>
      <c r="D284" s="157" t="s">
        <v>112</v>
      </c>
      <c r="E284" s="158" t="s">
        <v>472</v>
      </c>
      <c r="F284" s="159" t="s">
        <v>473</v>
      </c>
      <c r="G284" s="160" t="s">
        <v>467</v>
      </c>
      <c r="H284" s="161"/>
      <c r="I284" s="162"/>
      <c r="J284" s="34"/>
      <c r="K284" s="183" t="s">
        <v>1</v>
      </c>
      <c r="L284" s="184" t="s">
        <v>42</v>
      </c>
      <c r="M284" s="185"/>
      <c r="N284" s="186" t="e">
        <f>M284*#REF!</f>
        <v>#REF!</v>
      </c>
      <c r="O284" s="186">
        <v>0</v>
      </c>
      <c r="P284" s="186" t="e">
        <f>O284*#REF!</f>
        <v>#REF!</v>
      </c>
      <c r="Q284" s="186">
        <v>0</v>
      </c>
      <c r="R284" s="187" t="e">
        <f>Q284*#REF!</f>
        <v>#REF!</v>
      </c>
      <c r="S284" s="29"/>
      <c r="T284" s="29"/>
      <c r="U284" s="29"/>
      <c r="V284" s="29"/>
      <c r="W284" s="29"/>
      <c r="X284" s="29"/>
      <c r="Y284" s="29"/>
      <c r="Z284" s="29"/>
      <c r="AA284" s="29"/>
      <c r="AB284" s="29"/>
      <c r="AC284" s="29"/>
      <c r="AP284" s="167" t="s">
        <v>116</v>
      </c>
      <c r="AR284" s="167" t="s">
        <v>112</v>
      </c>
      <c r="AS284" s="167" t="s">
        <v>82</v>
      </c>
      <c r="AW284" s="13" t="s">
        <v>111</v>
      </c>
      <c r="BC284" s="168" t="e">
        <f>IF(L284="základní",#REF!,0)</f>
        <v>#REF!</v>
      </c>
      <c r="BD284" s="168">
        <f>IF(L284="snížená",#REF!,0)</f>
        <v>0</v>
      </c>
      <c r="BE284" s="168">
        <f>IF(L284="zákl. přenesená",#REF!,0)</f>
        <v>0</v>
      </c>
      <c r="BF284" s="168">
        <f>IF(L284="sníž. přenesená",#REF!,0)</f>
        <v>0</v>
      </c>
      <c r="BG284" s="168">
        <f>IF(L284="nulová",#REF!,0)</f>
        <v>0</v>
      </c>
      <c r="BH284" s="13" t="s">
        <v>82</v>
      </c>
      <c r="BI284" s="168" t="e">
        <f>ROUND(H284*#REF!,2)</f>
        <v>#REF!</v>
      </c>
      <c r="BJ284" s="13" t="s">
        <v>116</v>
      </c>
      <c r="BK284" s="167" t="s">
        <v>474</v>
      </c>
    </row>
    <row r="285" spans="1:63" s="2" customFormat="1" ht="6.95" customHeight="1">
      <c r="A285" s="29"/>
      <c r="B285" s="49"/>
      <c r="C285" s="50"/>
      <c r="D285" s="50"/>
      <c r="E285" s="50"/>
      <c r="F285" s="50"/>
      <c r="G285" s="50"/>
      <c r="H285" s="50"/>
      <c r="I285" s="50"/>
      <c r="J285" s="34"/>
      <c r="K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  <c r="AA285" s="29"/>
      <c r="AB285" s="29"/>
      <c r="AC285" s="29"/>
    </row>
  </sheetData>
  <sheetProtection password="C1E4" sheet="1" objects="1" scenarios="1" formatColumns="0" formatRows="0" autoFilter="0"/>
  <autoFilter ref="C119:I284"/>
  <mergeCells count="6">
    <mergeCell ref="E112:G112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80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Dodávka a osazov...</vt:lpstr>
      <vt:lpstr>'OR_PHA - Dodávka a osazov...'!Názvy_tisku</vt:lpstr>
      <vt:lpstr>'Rekapitulace stavby'!Názvy_tisku</vt:lpstr>
      <vt:lpstr>'OR_PHA - Dodávka a osazov...'!Oblast_tisku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Kaplanová Ivana</cp:lastModifiedBy>
  <cp:lastPrinted>2023-11-09T09:28:20Z</cp:lastPrinted>
  <dcterms:created xsi:type="dcterms:W3CDTF">2022-10-07T05:55:39Z</dcterms:created>
  <dcterms:modified xsi:type="dcterms:W3CDTF">2023-11-13T11:18:37Z</dcterms:modified>
</cp:coreProperties>
</file>